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KAREN\CUENTA DE COBRO\OPORTUNIDADES\"/>
    </mc:Choice>
  </mc:AlternateContent>
  <bookViews>
    <workbookView xWindow="0" yWindow="0" windowWidth="20490" windowHeight="7455"/>
  </bookViews>
  <sheets>
    <sheet name="Riesgos" sheetId="1" r:id="rId1"/>
    <sheet name="Oportunidade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Sector_Administrativo">[1]Datos!$D$2:$D$12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7" roundtripDataSignature="AMtx7mjgNN5PapjypVF3ZOgOrt8R3EUrnA=="/>
    </ext>
  </extLst>
</workbook>
</file>

<file path=xl/calcChain.xml><?xml version="1.0" encoding="utf-8"?>
<calcChain xmlns="http://schemas.openxmlformats.org/spreadsheetml/2006/main">
  <c r="F14" i="1" l="1"/>
  <c r="F13" i="1"/>
  <c r="I33" i="1" l="1"/>
  <c r="I32" i="1"/>
  <c r="I31" i="1"/>
  <c r="I30" i="1"/>
  <c r="I29" i="1"/>
  <c r="I28" i="1"/>
  <c r="I26" i="1"/>
  <c r="I25" i="1"/>
  <c r="I24" i="1"/>
  <c r="I22" i="1"/>
  <c r="I21" i="1"/>
  <c r="I20" i="1"/>
  <c r="I19" i="1"/>
  <c r="I18" i="1"/>
  <c r="I17" i="1"/>
  <c r="I16" i="1"/>
  <c r="Y15" i="1"/>
  <c r="I15" i="1"/>
  <c r="F15" i="1"/>
  <c r="I12" i="1"/>
  <c r="F12" i="1"/>
  <c r="I11" i="1"/>
  <c r="F11" i="1"/>
  <c r="T10" i="1"/>
  <c r="P10" i="1"/>
  <c r="O10" i="1"/>
  <c r="N10" i="1"/>
  <c r="M10" i="1"/>
  <c r="L10" i="1"/>
  <c r="I10" i="1"/>
  <c r="F10" i="1"/>
  <c r="T9" i="1"/>
  <c r="M9" i="1"/>
  <c r="L9" i="1"/>
  <c r="I9" i="1"/>
  <c r="F9" i="1"/>
  <c r="AF8" i="1"/>
  <c r="T8" i="1"/>
  <c r="I8" i="1"/>
</calcChain>
</file>

<file path=xl/sharedStrings.xml><?xml version="1.0" encoding="utf-8"?>
<sst xmlns="http://schemas.openxmlformats.org/spreadsheetml/2006/main" count="939" uniqueCount="400">
  <si>
    <t>FORMATO</t>
  </si>
  <si>
    <t>MAPA INSTITUCIONAL DE RIESGOS Y OPORTUNIDADES</t>
  </si>
  <si>
    <t xml:space="preserve">Codigo </t>
  </si>
  <si>
    <t>Fecha</t>
  </si>
  <si>
    <t>VERSIÓN: 4.0</t>
  </si>
  <si>
    <t>CODIGO: EDESOPSF041</t>
  </si>
  <si>
    <t>PAGINA 1 DE 1</t>
  </si>
  <si>
    <t>No.</t>
  </si>
  <si>
    <t>PROCESO</t>
  </si>
  <si>
    <r>
      <rPr>
        <b/>
        <sz val="8"/>
        <color theme="0"/>
        <rFont val="Arial"/>
        <family val="2"/>
      </rPr>
      <t xml:space="preserve">TIPO DE OBJETIVO 
</t>
    </r>
    <r>
      <rPr>
        <sz val="9"/>
        <color theme="0"/>
        <rFont val="Arial"/>
        <family val="2"/>
      </rPr>
      <t>(Seleccione con una X el Tipo de Objetivo Afectado</t>
    </r>
  </si>
  <si>
    <t>DESCRIPCIÓN DEL OBJETIVO SELECCIONADO</t>
  </si>
  <si>
    <t>TIPO DE RIESGO</t>
  </si>
  <si>
    <t>CLASIFICACIÓN DEL RIESGO</t>
  </si>
  <si>
    <t>ACTIVO DE INFORMACIÓN</t>
  </si>
  <si>
    <t xml:space="preserve">DESCRIPCIÓN DEL RIESGO </t>
  </si>
  <si>
    <t xml:space="preserve">EL RIESGO SE MATERIALIZO </t>
  </si>
  <si>
    <t>ELEMENTOS POSIBLEMENTE AFECTADOS</t>
  </si>
  <si>
    <t>CAUSAS</t>
  </si>
  <si>
    <t>CONSECUENCIAS</t>
  </si>
  <si>
    <t>ANÁLISIS
(ANTES DE CONTROLES)</t>
  </si>
  <si>
    <t>ACTIVIDADES DE CONTROL FRENTE A LA PROBABILIDAD</t>
  </si>
  <si>
    <t>SEGUIMIENTO  A LOS CONTROLES</t>
  </si>
  <si>
    <t>SEGUIMIENTO OFICINA ASESORA DE PLANEACION Y SISTEMAS</t>
  </si>
  <si>
    <t>ACTIVIDADES DE CONTROL FRENTE AL IMPACTO</t>
  </si>
  <si>
    <t>VALORACIÓN
(DESPUÉS DE CONTROLES)</t>
  </si>
  <si>
    <t>ACCIONES DE TRATAMIENTO</t>
  </si>
  <si>
    <t>SEGUIMIENTO  A LAS ACCIONES DE TRATAMIENTO</t>
  </si>
  <si>
    <t>OBJETIVO ESTRATÉGICO</t>
  </si>
  <si>
    <t>OBJETIVO DEL PROCESO</t>
  </si>
  <si>
    <t>TRÁMITES Y OPA'S</t>
  </si>
  <si>
    <t>OTROS PROCESOS DEL SISTEMA INTEGRADO DE GESTIÓN POSIBLEMENTE AFECTADOS</t>
  </si>
  <si>
    <t>INTERNAS</t>
  </si>
  <si>
    <t>EXTERNAS</t>
  </si>
  <si>
    <t>PROBABILIDAD</t>
  </si>
  <si>
    <t>IMPACTO</t>
  </si>
  <si>
    <t>VALORACIÓN</t>
  </si>
  <si>
    <t>SEGUIMIENTO POR PARTE DEL PROCESO</t>
  </si>
  <si>
    <t>% DE AVANCE</t>
  </si>
  <si>
    <t>TRATAMIENTO</t>
  </si>
  <si>
    <t>PRODUCTO</t>
  </si>
  <si>
    <t>FECHA INICIO</t>
  </si>
  <si>
    <t>FECHA FIN</t>
  </si>
  <si>
    <t>Proceso</t>
  </si>
  <si>
    <t>Oportunidad</t>
  </si>
  <si>
    <t>Fuente</t>
  </si>
  <si>
    <t>Subsistema de Gestión</t>
  </si>
  <si>
    <t>Acción de Mejora</t>
  </si>
  <si>
    <t>Producto</t>
  </si>
  <si>
    <t>Responsable</t>
  </si>
  <si>
    <t xml:space="preserve">Fecha Inicio </t>
  </si>
  <si>
    <t>Fecha Fin</t>
  </si>
  <si>
    <t>SEGUIMIENTO  A LAS ACCIONES DE MEJORA</t>
  </si>
  <si>
    <t>Plan institucional asociado</t>
  </si>
  <si>
    <t>Gestión TICs</t>
  </si>
  <si>
    <t>Plan Estratégico Institucional</t>
  </si>
  <si>
    <t>Plan de Acción Implementado</t>
  </si>
  <si>
    <t>Realizar informe  de ejecución del Plan Estratégico de Tecnologías de la Información y las Comunicaciones –PETIC</t>
  </si>
  <si>
    <t>Asignación de recursos de inversión por parte del DNP y ministerio de hacienda 2021-2022 para el fortalecimiento de la gestión administrativa y tecnológica</t>
  </si>
  <si>
    <t>Optimizar los trámites de prestaciones económicas a través de la página web  y del sistema de nomina con la actualización de software.</t>
  </si>
  <si>
    <t>Gestión de Prestaciones Económicas</t>
  </si>
  <si>
    <t>Informes</t>
  </si>
  <si>
    <t>Direccionamiento Estratégico</t>
  </si>
  <si>
    <t>Identificación de Usuarios con Diagnostico de Hipertensión Arterial hTA con cifras tensionales controladas</t>
  </si>
  <si>
    <t>Implementar un Sistema de Gestión del Riesgo poblacional con base en la Caracterización Poblacional que permita orientar las atenciones con base en los riesgos identificados</t>
  </si>
  <si>
    <t>Gestión de Servicios de Salud</t>
  </si>
  <si>
    <t>Aplicar el MIGPEDPEFO12
Formulario único solicitud de prestaciones económicas en línea</t>
  </si>
  <si>
    <t xml:space="preserve">
Socializar y sensibilizar a los usuarios sobre la implementación del Formulario Único</t>
  </si>
  <si>
    <t>Mejora de diseños y metodología para la gestión de Talento Humano por parte del DAFP.</t>
  </si>
  <si>
    <t>Consolidar la Estrategia de los mejores por Colombia</t>
  </si>
  <si>
    <t>Secretaria General /Gestión Talento Humano</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</si>
  <si>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</si>
  <si>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Gestión Talento Humano</t>
  </si>
  <si>
    <t>Sistematización y automatización del proceso de medición.</t>
  </si>
  <si>
    <t>Medición y Mejora</t>
  </si>
  <si>
    <t>Automatizar el Sistema Integrado de Gestión</t>
  </si>
  <si>
    <t xml:space="preserve"> Ejecutar el 100%  de las actividades programadas en el  Plan de acción Automatización del Sistema Integrado de gestión</t>
  </si>
  <si>
    <t>Contratación de servicios especializados para fortalecer las medidas de seguridad informática</t>
  </si>
  <si>
    <t>1) Actualizar el  Plan de Seguridad y Privacidad  de la Información
2)  Ejecutar el 100% de las actividades del  Plan de Seguridad y Privacidad  de la Información trazadas para el 1er S 2022</t>
  </si>
  <si>
    <t xml:space="preserve">Plan de Seguridad y Privacidad de la Información actualizado y ejecutado </t>
  </si>
  <si>
    <t>Red de capacitaciones interinstitucional por parte de entidades públicas.</t>
  </si>
  <si>
    <t xml:space="preserve">
Realizar capacitación a los funcionarios de atención al ciudadano sobre temáticas que mejoren la prestación del servicio de acuerdo a lo programado en el PIC
</t>
  </si>
  <si>
    <t>Capacitación a los Funcionarios</t>
  </si>
  <si>
    <t>Plan Anticorrupción y Atención al Ciuadadano</t>
  </si>
  <si>
    <t>DOFA</t>
  </si>
  <si>
    <t xml:space="preserve">DIRECCIONAMIENTO ESTRATEGICO </t>
  </si>
  <si>
    <t xml:space="preserve"> Disminución del consumo de papel debido a la implementación de herramientas tecnológicas colaborativas </t>
  </si>
  <si>
    <t>SUBSISTEMA DE GESTION AMBEINTAL</t>
  </si>
  <si>
    <t>Realizar 2 campañas educativas semestral de  sensibilización para el buen uso adecuado del papel enmarcado en la política cero papel.</t>
  </si>
  <si>
    <t xml:space="preserve">1) CAMPAÑA EDUCATIVA #1 REALIZADA
2)  CAMPAÑA EDUCATIVA #2 REALIZADA  </t>
  </si>
  <si>
    <t xml:space="preserve">GIT Talento Humano, Oficina Asesora de Planeación y Sistemas. </t>
  </si>
  <si>
    <t>PIGA</t>
  </si>
  <si>
    <t xml:space="preserve">Socializar   la Política Cero Papel  con el fin de concientizar a los colaboradores del Fondo en cuanto al uso adecuado del papel. </t>
  </si>
  <si>
    <t xml:space="preserve">SOCIALIZACIONES DE LA POLITICA CERO PAPEL REALIZADAS </t>
  </si>
  <si>
    <t xml:space="preserve">Seguimiento  del consumo de papel cada trimestre con base  al plan de austeridad </t>
  </si>
  <si>
    <t>SEGUIMIENTO DE CONSUMO DE PAPEL REALIZADOS</t>
  </si>
  <si>
    <t>GIT Servicios Administrativos</t>
  </si>
  <si>
    <t>Formular y ejecutar estrategia para el área de gestión documental y funcionarios que manejen documentos físicos y estipulen la Política Cero Papel.</t>
  </si>
  <si>
    <t xml:space="preserve">ESTRATEGIA IMPLEMENTADA </t>
  </si>
  <si>
    <t xml:space="preserve"> Oficina Asesora de Planeación y Sistemas y Gestión Documental</t>
  </si>
  <si>
    <t>1) Mejora de la imagen de la entidad a través de la implementación de temas ambientales en la gestión institucional
2)  Alianzas estratégicas para el apoyo en la implementación del subsistema de gestión ambiental con entidades distritales expertas y nacionales en gestión ambiental</t>
  </si>
  <si>
    <t>Realizar la campaña sembraton a nivel nacional para los colaboradores y funcionarios de la entidad para conmemorar el dia del arbol.</t>
  </si>
  <si>
    <t xml:space="preserve">CAMPAÑA SEMBRATON REALIZADA </t>
  </si>
  <si>
    <t xml:space="preserve"> Oficina Asesora de Planeación y Sistemas</t>
  </si>
  <si>
    <t xml:space="preserve">PLAN DE MANEJO DE RIESGOS Y OPORTUNIDADES </t>
  </si>
  <si>
    <t xml:space="preserve">Realizar las entregas de residuos peligrosos, especiales (Toners y Pilas, raees) a los gestores autorizados </t>
  </si>
  <si>
    <t xml:space="preserve">ENTREGA DE RESIDUOS PELIGROSOS  A LOS ENTES ENCARGADOS </t>
  </si>
  <si>
    <t xml:space="preserve"> Oficina Asesora de Planeación y Sistemas Y GIT Servicios Administrativos</t>
  </si>
  <si>
    <t>Realizar la respectiva entregas de los residuos aprovechables a la fundación tapas para sanar</t>
  </si>
  <si>
    <t>ENTREGA DE RESIDUOS APROVECHABLES A LOS ENTES ENCARGADOS</t>
  </si>
  <si>
    <t xml:space="preserve">Ejecutar campaña de recoleccion de botellas pet´s en la entidad para llevar a cabo la realizacion del arbol mas grande del mundo en material reciclado,con apoyo del ministerio de medio ambiente </t>
  </si>
  <si>
    <t>ARBOL CON MATERIAL RECICLADO</t>
  </si>
  <si>
    <t>Ejecutar campaña de sensibilización para el personal de la entidad sobre el manejo adecuado de los puntos ecologicos,  talleres de jardines verticales y  eco iluminacion navideña.</t>
  </si>
  <si>
    <t xml:space="preserve">CAMPAÑA DE SENSIBILIZACION </t>
  </si>
  <si>
    <r>
      <rPr>
        <sz val="7"/>
        <color rgb="FF000000"/>
        <rFont val="Times New Roman"/>
        <family val="1"/>
      </rPr>
      <t xml:space="preserve"> </t>
    </r>
    <r>
      <rPr>
        <sz val="11"/>
        <color rgb="FF000000"/>
        <rFont val="Arial Narrow"/>
        <family val="2"/>
      </rPr>
      <t>Formación y competencias de servidores públicos, contratistas y colaboradores en temáticas ambientales</t>
    </r>
    <r>
      <rPr>
        <sz val="10"/>
        <color rgb="FF000000"/>
        <rFont val="Arial Narrow"/>
        <family val="2"/>
      </rPr>
      <t>.</t>
    </r>
  </si>
  <si>
    <t xml:space="preserve">Realizar socialización semestral de los PON AMBIENTALES de Emergencia Ambiental y conocimiento del KIT AMBIENTAL que posee la entidad </t>
  </si>
  <si>
    <t>SOCIALIZACION REALIZADA</t>
  </si>
  <si>
    <t>Socialización de manual integral Política ambiental semestral y objetivos ambientales de la entidad</t>
  </si>
  <si>
    <t xml:space="preserve">SOCIALIZACION DEL MANUAL DEL SISTEMA INTEGRADO DE GESTIO N SIG-MIPG </t>
  </si>
  <si>
    <t>Efectuar la conmemoración del día mundial del medio ambiente a través del desarrollo de la Semana Ambiental,  (primera semana del mes de junio).</t>
  </si>
  <si>
    <t xml:space="preserve">CONMEMORACIO SEMANA AMBIENTAL REALIZADA </t>
  </si>
  <si>
    <t xml:space="preserve"> Oficina Asesora de Planeación y Sistemas Y GIT Talento Humano </t>
  </si>
  <si>
    <t>A través de diferentes juegos didácticos se  sensibilizaran y educaran  a los colaboradores con el fin de mitigar el inadecuado uso de los "PUNTOS PIGA "</t>
  </si>
  <si>
    <t>SENSIBILIZACION DE LOS PUNTOS PIGA REALIZADA</t>
  </si>
  <si>
    <t>Coordinar, publicar las piezas comunicativas referentes  a las celebraciones y conmemoraciones ambientales.</t>
  </si>
  <si>
    <t>PUBLICACION DE PIEZAS COMUNICATIVAS REALIZADAS POR LOS CORREOS</t>
  </si>
  <si>
    <t>Socializar y poner en practica  la estrategia de educación ambiental : "cuidar nuestro medio ambiente desde nuestras oficinas y hogares"</t>
  </si>
  <si>
    <t xml:space="preserve">SOCIALIZAR EL PROGRAMA SENSIBILIZACION Y EDUCACION AMBIENTAL REALIZADA </t>
  </si>
  <si>
    <t xml:space="preserve"> Desarrollar una jornada de sensibilización y fortalecimiento a la oficina asesora jurídica y GIT Servicios administrativos en temas de Compras Públicas Sostenibles.</t>
  </si>
  <si>
    <t xml:space="preserve">JORNADA DE SENCIBILIZACION REALIZADA </t>
  </si>
  <si>
    <t>Compromiso de los Directivos de la entidad con la mejora continua del SGSST</t>
  </si>
  <si>
    <t xml:space="preserve">1.	Facturas mensuales de prestación de servicios
2.	Facturas de compra de elementos, evidencias de instalación en las sedes  
3.	Adecuación física para gimnasio del FPS  </t>
  </si>
  <si>
    <t>GIT Talento Humano y Responsable del Sistema de gestion SST</t>
  </si>
  <si>
    <t>Diciembre del 2022</t>
  </si>
  <si>
    <t>Apoyo y asesoría de la ARL; para el desarrollo
de las actividades de SST</t>
  </si>
  <si>
    <t>Se elabora cronograma de actividades a ejecutar  en prevencion con la ARL POSITIVA</t>
  </si>
  <si>
    <t xml:space="preserve">•	Plan de trabajo con ARL positiva
•	Listas de asistencia 
•	Seguimiento cumplimiento indicador actividades programadas /actividades ejecutadas </t>
  </si>
  <si>
    <t xml:space="preserve">Responsable del Sistema de gestion </t>
  </si>
  <si>
    <t>junio de 2022</t>
  </si>
  <si>
    <t>Gestion Talento Humano</t>
  </si>
  <si>
    <t>Subsistema Gestión de Calidad</t>
  </si>
  <si>
    <t>Subsistema Seguridad y Salud en el trabajo</t>
  </si>
  <si>
    <t xml:space="preserve">•	Se aprobó contrato con el proveedor de Emermédica S.A Servicios de Ambulancia Prepagados, con el objetivo de Prestar los servicios de salud en la modalidad presencial en caso de alguna emergencia en las ciudades de Bogotá, Barranquilla, Santa Marta, Cartagena, Bucaramanga, Cali y Medellín; para los funcionarios y usuarios 
•	Se generaron los recursos para adquisición de elementos de emergencia (camillas rígidas, botiquines) en todas las sedes a nivel nacional.
•	Se generan espacios acondicionados para que los funcionarios realicen actividad física de forma continua y segura </t>
  </si>
  <si>
    <t>Enero de 2022</t>
  </si>
  <si>
    <t>N.A</t>
  </si>
  <si>
    <t>N.A.</t>
  </si>
  <si>
    <t>EDESOPSF041</t>
  </si>
  <si>
    <t>MEDICIÓN Y MEJORA</t>
  </si>
  <si>
    <t>Riesgo de Gestión</t>
  </si>
  <si>
    <t>Ejecución y administración de procesos</t>
  </si>
  <si>
    <t xml:space="preserve">--- Ningún Trámite y Procedimiento Administrativo
</t>
  </si>
  <si>
    <t>Todos los procesos en el Sistema Integrado de Gestión</t>
  </si>
  <si>
    <t xml:space="preserve">Alta rotación de personal en la Oficina Asesora de Planeación
Falencia en las actividades para el fomento de la cultura de la medición de la gestión como herramienta de mejora.
Falta de infraestructura tecnológica de información requerida para el adecuado seguimiento y medición del desempeño institucional y del sistema integrado de gestión.
Falta de conocimiento, cultura e interés por parte de los funcionarios y/ contratistas en la implementación del sistema integrado de gestión.
Desarticulación de los criterios y pertinencia en los Indicadores de Gestión 
</t>
  </si>
  <si>
    <t xml:space="preserve">Cambios de la normatividad 
</t>
  </si>
  <si>
    <t xml:space="preserve">No se utilizan los resultados de los  indicadores establecidos en cada proceso como herramienta para la gestión de la mejora y Toma de Decisiones.
Inoportunidad en la presentación de los Informes de Gestión
Afectación de la imagen institucional
</t>
  </si>
  <si>
    <t>Muy baja 20%</t>
  </si>
  <si>
    <t>Menor 40%</t>
  </si>
  <si>
    <t>Baja</t>
  </si>
  <si>
    <t>Aceptar</t>
  </si>
  <si>
    <t>Software implementado para la Automatización de Indicadores
Consolidado Semestral Matriz de Indicadores de Gestión</t>
  </si>
  <si>
    <t xml:space="preserve">Falta de infraestructura tecnologica para el adecuado seguimiento y reporte de avance de las acciones formuladas para la mejora
Falta de cultura por parte de los funcionarios para el reporte oportuno del avance de las acciones de mejora
</t>
  </si>
  <si>
    <t xml:space="preserve">Afectación de la Imagen Institucional
Sanciones por parte de los entes de control
</t>
  </si>
  <si>
    <t>Baja 40%</t>
  </si>
  <si>
    <t>Mayor 80%</t>
  </si>
  <si>
    <t>Alta</t>
  </si>
  <si>
    <t>Reducir</t>
  </si>
  <si>
    <t xml:space="preserve">Automatización y Estandarización del Software para el reporte y seguimiento al Plan de Mejoramiento Institucional
ESTRATEGIA PROMOCION DE LA CULTURA DE LA AUTOGESTION, AUTORREGULACION Y AUTOCONTROL
</t>
  </si>
  <si>
    <t>Avance del Plan de Trabajo para la Automatización y estandarización del SOFTWARE
Estrategia implementada</t>
  </si>
  <si>
    <t>DIRECCIONAMIENTO ESTRATÉGICO</t>
  </si>
  <si>
    <t>Moderado 60%</t>
  </si>
  <si>
    <t>Moderada</t>
  </si>
  <si>
    <t>Ejecución del Plan del de Trabajo de Implementación del SOFTWARE SIG-FPS</t>
  </si>
  <si>
    <t>Ejecución del Plan de Trabajo</t>
  </si>
  <si>
    <t xml:space="preserve">Inadecuado envio y justificación porparte de los procesos, para solicitar el trámite de vigencias futuras
No contar con apropiación en elmarco del gasto demediano plazapara el trámite de vigencias futuras
</t>
  </si>
  <si>
    <t xml:space="preserve">Falta de lineamientos claros por parte de los  Ministerios para el trámite de vigencias futuras
</t>
  </si>
  <si>
    <t xml:space="preserve">Sanciones 
Investigaciones
Afectación a la imagen institucional
Reprocesos en la entidad
Proyecciones Inadecuadas
</t>
  </si>
  <si>
    <t>Catastrófico 100%</t>
  </si>
  <si>
    <t>Extrema</t>
  </si>
  <si>
    <t xml:space="preserve">Solicitud y seguimiento porparte de la Oficina Asesora de Planeación y Sistemas de las necesidades de bienes y servicios para vigencias futuras
Informar a los procesos el estado de los saldos presupuestales y/o disponibilidad de la asignación presupuestal para la siguiente vigencia de los bienes y servicios solicitados
</t>
  </si>
  <si>
    <t xml:space="preserve">Revisar el contrato de las vigencias futuras con el fin de revisar el incremento realizado para las proyecciones
</t>
  </si>
  <si>
    <t>NO</t>
  </si>
  <si>
    <t xml:space="preserve">Leve </t>
  </si>
  <si>
    <t>Solicitud y seguimiento porparte de la Oficina Asesora de Planeación y Sistemas de las necesidades de bienes y servicios para vigencias futur
Actualización del procedimiento Tramite de Vigencias Futuras
Retroalimentación con los procesos sobre el tramite de las Vigecias futura</t>
  </si>
  <si>
    <t>Circular 
Procedimiento Vigencias Futuras
Registros de Asistencia</t>
  </si>
  <si>
    <t>01/06/2022
01/04/2022
01/06/2022</t>
  </si>
  <si>
    <t>30/06/2022
30/09/2022
31/12/2022</t>
  </si>
  <si>
    <t xml:space="preserve">Desconocimiento normativo relacionado con el manejo de residuos
Inadecuada valoración del Aspecto Ambiental
</t>
  </si>
  <si>
    <t xml:space="preserve">Cambios Normativos
</t>
  </si>
  <si>
    <t xml:space="preserve">Afectación de la Imagen Institucional
Sanciones de la Autoridad Ambiental
</t>
  </si>
  <si>
    <t>Media 60%</t>
  </si>
  <si>
    <t xml:space="preserve">Valoración de aspectos e impactos ambientales
Seguimiento a la generación de los residuos 
Revisión de la normatividad Ambiental Vigente
</t>
  </si>
  <si>
    <t>Aplicación del Procedimiento Operativo Normalizado</t>
  </si>
  <si>
    <t xml:space="preserve">Ejecutar campañas de sensibilización y charlas al personal encargado de la disposición de residuos sobre el almacenamiento, rotulado y entrega de residuos peligrosos, especiales (Toners, luminarias) </t>
  </si>
  <si>
    <t>Registros de Asistencia</t>
  </si>
  <si>
    <t xml:space="preserve">GESTIÓN TICS </t>
  </si>
  <si>
    <t>Fallas tecnológicas</t>
  </si>
  <si>
    <t xml:space="preserve">--- Todos los Trámites y Procedimientos Administrativos
</t>
  </si>
  <si>
    <t xml:space="preserve">Falta de capacitación y conocimiento especializado del personal a cargo de la Mesa de ayuda y apoyo tecnológico especializado para los equipos y funcionarios de la entidad, generando demora en la prestación de servicios tecnológicos entregados a través de la mesa de ayuda
Falta de soporte técnico especializado para las herramientas tecnológicas de la entidad.
Insuficientes recursos financieros para adquirir aplicativos y sistemas de información que respondan a las necesidades de los procesos de la entidad y que garanticen la privacidad, seguridad de la información y seguridad digital de la entidad
Falta de infraestructura tecnológica para garantizar la continuidad del negocio frente a una situación adversa.
Falta de gestión del cambio y cultura organizacional
Falta de actualización de la infraestructura tecnológica (servidores, equipos de computo, redes) de la entidad para la estabilidad del hardware y software de la entidad
</t>
  </si>
  <si>
    <t xml:space="preserve">Retraso en la operación de los funcionarios
Afectación de la imagen de la entidad frente a los usuarios
Afectaciones Legales y sanciones económicas
Inoperabilidad de las herramientas y/o elementos tecnologicos (equipos de computo, impresoras, etc) 
Afectación o baja disponibilidad de los sistemas de información de la entidad
</t>
  </si>
  <si>
    <t>Muy Alta 100%</t>
  </si>
  <si>
    <t xml:space="preserve">1. Registrar  en la Matriz centralizada los requerimientos de los usuarios de manera permanente.
2. Realizar seguimiento diario y distribución a los Ing, de soporte los requerimientos recibidos para su gestión y solucion
</t>
  </si>
  <si>
    <t xml:space="preserve">1. Registrar  en la Matriz centralizada los requerimientos de los usuarios de manera permanente.
2. Realizar seguimiento diario y distribución a los Ing, de soporte los requerimientos recibidos para su gestión y solucion
3.  Generar reporte semanal del listado de casos que se vencieron con número de caso, responsable, estado, tiempo transcurrido en la solución de los casos y la acción que se ejecutará para prevenir que vuelva a suceder en el futuro.
</t>
  </si>
  <si>
    <t>SERVICIOS ADMINISTRATIVOS</t>
  </si>
  <si>
    <t>Procesos de apoyo en el Sistema Integrado de Gestión</t>
  </si>
  <si>
    <t xml:space="preserve">No contamos con un Comité evaluador de Bienes
Desactualización de la base de datos de las cuentas personales
El modulo de  bienes inmuebles se encuentra obsoleto
No se cuenta con personal idóneo, calificado, responsable y con continuidad permanente para el control de inventario de bienes devolutivos.
</t>
  </si>
  <si>
    <t xml:space="preserve">Cambio de Normatividad (políticas en el manejo de activos en el estado)
</t>
  </si>
  <si>
    <t xml:space="preserve">Sanciones disciplinarias, fiscales y penales
Afectación de la Imagen Institucional
</t>
  </si>
  <si>
    <t xml:space="preserve">• Actualizar semanalmente la base de datos de cuentas personales, de acuerdo a las novedades presentadas en el boletín diario de almacén, traslado de funcionarios, entrega de cargos y terminación de contrato de los funcionarios.
• Mediante el contrato de prestacion de servicios establecer la obligación de la actualización y control de las cuentas personales
</t>
  </si>
  <si>
    <t xml:space="preserve">• En el momento que un funcionario o contratista realiza devolución de uno u más bienes que tenga asignados en la cuenta personal, el encargado de cuentas personales, debe  confrontar físicamente, los bienes relacionados en el formato (APGSADADFO02) "Reintegro de elementos", para su respectivo Paz y Salvo.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</si>
  <si>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 xml:space="preserve">Actualizar semanalmente la base de datos de cuentas personales, de acuerdo a las novedades presentadas en el boletín diario de almacén, traslado de funcionarios, entrega de cargos y terminación de contrato de los funcionarios.
Mediante el contrato de prestacion de servicios establecer la obligación de la actualización y control de las cuentas personales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</si>
  <si>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Base de datos de cuentas personales
Contrato de prestacion de servicios
formato (APGSADADFO02) "Reintegro de elementos", Denuncio y reposición del bien ante la aseguradora</t>
  </si>
  <si>
    <t xml:space="preserve">Insuficientes recursos financieros para la adquirir polizas de seguros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</si>
  <si>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Política de austeridad en el gasto publico por parte del gobierno nacional.
</t>
  </si>
  <si>
    <t xml:space="preserve">Intervención por parte de un ente de control u otro ente regulador
Sanciones Disciplinarias, Fiscales y Penales
Afectación de la propiedad, planta y equipo de la entidad
Hallazgos e investigaciones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</si>
  <si>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polizas y no contar con estos implica incumplimiento de las funciones del proceso.
Proyectar en el anteproyecto de el Plan Anual de adquisiciones  los cálculos de valor de cada póliza, de acuerdo al inventario de bienes existentes  determinando cuales son prioridad de asegurar y riesgos financieros
</t>
  </si>
  <si>
    <t xml:space="preserve">Verificar  periódicamente las pólizas de seguros fechas de vencimiento con el fin  de que sean renovadas y  actualizadas, cumpliendo con los compromisos adquiridos, velando para que los bienes y riesgos de la entidad estén amparados evitando detrimento patrimonial.
Mantener constante comunicación con el intermediario de seguros, en busca de asesoramiento en la parte normativa y técnica  para actualizar las pólizas y definir que bienes son prioritarios de asegurar.
</t>
  </si>
  <si>
    <t xml:space="preserve">Asegurar  todos los bienes muebles e inmuebles de propiedad de la entidad
</t>
  </si>
  <si>
    <t>Polizas</t>
  </si>
  <si>
    <t xml:space="preserve">SEGUIMIENTO Y EVALUACIÓN INDEPENDIENTE </t>
  </si>
  <si>
    <t xml:space="preserve">Falta de actualizacion de procedimientos y ficha de caracterizacion
Falta de veracidad en las evidencias de la informacion suministrada por parte de los procesos, al realizar la verificacion y seguimiento.
Entrega extemporanea de la información por parte de los procesos para reportes internos  y a entes de control.
No entrega la información solicitada por parte de los procesos
</t>
  </si>
  <si>
    <t xml:space="preserve">
</t>
  </si>
  <si>
    <t xml:space="preserve">Afectación de la Imagén Institucional
Sanciones Disciplinarias
Hallazgos por Organismos de Control
</t>
  </si>
  <si>
    <t xml:space="preserve">El Responsable del proceso de Seguimiento y Evaluación Independiente realiza el Reporte Semestral del Indicador Porcentaje ejecución de Informes de Ley del Plan de Auditorias Independiente con el fin de verificar el cumplimiento de los Informes de Ley
</t>
  </si>
  <si>
    <t xml:space="preserve"> El lider del proceso de Seguimiento y Evaluación Independiente realiza el Seguimiento mensual al Plan Anual de Auditorias basado en Riesgos con el fin de asegurar la presentación de Informes en los términos de Ley.
</t>
  </si>
  <si>
    <t>Informe mensual de seguimiento</t>
  </si>
  <si>
    <t>GESTIÓN FINANCIERA</t>
  </si>
  <si>
    <t xml:space="preserve">--- Ningún Trámite
</t>
  </si>
  <si>
    <t>Ningún otro proceso en el Sistema Integrado de Gestión</t>
  </si>
  <si>
    <t xml:space="preserve">Desactualización del manual de politicas contables
Falta de conocimiento permanente de la actualización de la normatividad contable publica 
Rotacion de los funcionarios fuera del procesos haciendo que se produzcan reprocesos por falta de experticia.
</t>
  </si>
  <si>
    <t xml:space="preserve">Costantes cambios en materia juridica y financiera que conlleven al incumplimiento de obligaciones tributarias.
Por la eventualidad de la emergencia sanitaria que esta enfrentando el pais, la entidad puede enfrentar la posibilidad de la perdida de informacion (que no se encuentran de manera digitalizada)
</t>
  </si>
  <si>
    <t xml:space="preserve">Demandas y demás acciones jurídicas
Detrimento de la imagen de la entidad ante sus grupos de valor
 I n v e s t i g a c i o n e s disciplinarias, Fiscales y Penales
Perdida de recursos
</t>
  </si>
  <si>
    <t>Actualización del manual de políticas contables 
De manera trimestral,  se realizan las  Conciliaciones entre procesos</t>
  </si>
  <si>
    <t xml:space="preserve">De manera trimestral,  se realizan las  Conciliaciones entre procesos
</t>
  </si>
  <si>
    <t>GESTIÓN DE PRESTACIONES ECONÓMICAS</t>
  </si>
  <si>
    <t>Usuarios, productos y prácticas</t>
  </si>
  <si>
    <t xml:space="preserve">RECONOCIMIENTO AUXILIO FUNERARIO
SUSTITUCION PENSIONAL A PADRES DEL CAUSANTE
SUSTITUCION PENSIONAL A HIJO(A) INVALIDO (A)
SUSTITUCION PENSIONAL POST MORTEM
</t>
  </si>
  <si>
    <t xml:space="preserve"> Depender del archivo general, secretaria general y atención al ciudadano para resolver ciertos trámites del proceso
 No existe mecanismo de control adecuado para el ingreso de los usuarios externos al proceso.
 Contestar extemporáneamente los tramites y solicitudes de los usuarios
</t>
  </si>
  <si>
    <t xml:space="preserve">
sanciones disciplinarias y/o sanciones judiciales
Presiones sociales por parte de grupos, asociaciones, entre otros.
Detrimento Patrimonial 
</t>
  </si>
  <si>
    <t>Alta 80%</t>
  </si>
  <si>
    <t xml:space="preserve">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EL FUNCIONARIO O CONTRATISTA ASIGNADO DEL PROCESO DE PRESTACIONES ECONOMICAS, DE FORMA ANUAL, REALIZA UNA SOCIALIZACIÓN SOBRE SANCIONES DISCIPLINARIAS FRENTE AL MANEJO INADECUADO DE LOS TRÁMITES. EN CASO DE FALTAR PERSONAL EN SOCIALIZARSE SE LE ENVIARA LA PRESENTACIÓN PARA SU REVISIÓN.
</t>
  </si>
  <si>
    <t xml:space="preserve">EL FUNCIONARIO O CONTRATISTA ASIGNADO DEL PROCESO DE PRESTACIONES ECONOMICAS, CADA SEMESTRE, A TRAVES DEL DOCUMENTO CUADRO DE CONTROL VERIFICA LOS TIEMPOS DE RESPUESTA A LOS TRAMITES. EN CASO DE ENCONTRAR INCUMPLIMIENTO EN LOS TIEMPOS DE RESPUESTA A LOS TRAMITES, NOTIFICA AL SUSTANCIADOR VIA CORREO ELECTRONICO LA DEMORA CON EL FIN DE DAR CUMPLIMIENTO EN LOS TERMINOS LEGALES. </t>
  </si>
  <si>
    <t>baja 29%</t>
  </si>
  <si>
    <t>Mayor 75%</t>
  </si>
  <si>
    <t xml:space="preserve">
Establecer un nuevo punto de control en el procedimiento Sustitución Pensional a beneficiarios  donde se verifique mensualmente los tramites surtidos por cada uno de los abogados sustanciadores, teniendo en cuenta la meta asignada por abogado.
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t>
  </si>
  <si>
    <t>PENSIÓN SANCIÓN O PENSION PROPORCIONAL
SUSTITUCION PRORROGA POR ESTUDIO
SUSTITUCION PENSIONAL A PADRES DEL CAUSANTE
SUSTITUCION PENSIONAL A HIJO(A) INVALIDO (A)
SUSTITUCION PENSIONAL POST MORTEM
SUSTITUCION PENSIONAL DE LA LEY 1208/2008</t>
  </si>
  <si>
    <t xml:space="preserve">Alta rotación del personal de contratación
 Demoras en los trámites ocasionada por la falta de respuesta o respuesta extemporanea de las otras dependencias de la Entidad.
Falta de unificación de criterios entre el grupo de Gestión Prestaciones Economicas y los demás procesos de la entidad
</t>
  </si>
  <si>
    <t xml:space="preserve">Cambios en la normatividad
</t>
  </si>
  <si>
    <t xml:space="preserve">Afectación de la Imagen Institucional
Sanciones disciplinarias y fiscales
Detrimento Patrimonial 
</t>
  </si>
  <si>
    <t xml:space="preserve">REALIZAR EL ESTUDIO JURIDICO PARA EL RECONOCIMIENTO DE LAS PRESTACIONES ECONÓMICAS
SOCIALIZACIÓN FRENTE A LOS CAMBIOS DE NORMATIVIDAD LEGAL Y CAMBIOS PROCEDIMENTALES 
</t>
  </si>
  <si>
    <t>VERIFICACIÓN DE LOS CAMBIOS DE NORMATIVIDAD LEGAL</t>
  </si>
  <si>
    <t>A DEMANDA SE REALIZA EL ESTUDIO JURIDICO PARA EL RECONOCIMIENTO DE LAS PRESTACIONES ECONÓMICAS 
MENSUALMENTE VERIFICACIÓN DE LOS CAMBIOS DE NORMATIVIDAD LEGAL</t>
  </si>
  <si>
    <t>GESTIÓN DE TALENTO HUMANO</t>
  </si>
  <si>
    <t>EMISIÓN DE BONO PENSIONAL   
CERTIFICADOS DE PENSION
RESPUESTA A DERECHO DE PETICION
ATENCIÓN A TRAMITES
INDEMNIZACION SUSTITUTIVA PENSION DE VEJEZ
RELIQUIDACIÓN O INDEXACIÓN DE PENSIONES</t>
  </si>
  <si>
    <t xml:space="preserve">Inexistencia de un sistema integrado para manejar toda la información del Talento Humano. 
Perdida de información por falta de digitalización de historias laborales del personal retirado, soporte de pago de nomima y de seguridad social y parafiscales
Presupuesto insuficiente para la actualización del Software de nomina y gestión documental
</t>
  </si>
  <si>
    <t xml:space="preserve">Inoportunidad en la entrega de la información
Sanciones disciplinarias 
En caso de encontrarse o detectarse alguna falencia enlos pagos realizados, la entidad debe incurrir en el pago y reconocimiento de intereses moratorios 
Afectación de la Imagen Institucional
</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</si>
  <si>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</si>
  <si>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De manera trimestral, se inspeccionaran los archivos en custodia de GTH, con el fin de detectar, las causas internas y externas (Ambientales, biológicas, químicas, mecánicas) que conducen a la perdida y/o deterioro de  la información.
</t>
  </si>
  <si>
    <t>GESTIÓN DOCUMENTAL</t>
  </si>
  <si>
    <t xml:space="preserve">Incumplimiento en la implementación de los instrumentos archivísticos
No cuenta con un sistema de gestión de  documentos electrónico acorde para el manejo de los documentos del archivo
Falta de un programa de gestion documental que guarde y conserve las imágenes digitales de los documentos 
Desconocimiento de los servidores públicos del FPS FNC en los temas de Gestión Documental 
</t>
  </si>
  <si>
    <t xml:space="preserve">Demandas y demás acciones jurídicas
Detrimento de la imagen de la entidad ante sus grupos de valor
 I n v e s t i g a c i o n e s disciplinarias, Fiscales y Penales
</t>
  </si>
  <si>
    <t xml:space="preserve">El Responsable del proceso de Gestión Documental realiza trimestralmente socialización y Capacitaciones a los servidores publicos de FPS-FNC de los temas de Gestión Documental
</t>
  </si>
  <si>
    <t xml:space="preserve">El Responsable del proceso de Gestión Documental realiza seguimiento semestral de la correcta administración de los archivos de gestión del FPS-FNC. 
</t>
  </si>
  <si>
    <t>media 60%</t>
  </si>
  <si>
    <t>mayor 75%</t>
  </si>
  <si>
    <t xml:space="preserve">El Responsable del proceso de Gestión Documental realiza seguimiento semestral de la correcta administración de los archivos de gestión del FPS-FNC. 
El Responsable del proceso de Gestión Documental lidera el seguimiento con ocasión de la supervisión técnica en la ejecución e implementación de los instrumentos archivisticos realizado por Archivos del Estado y UT Archivos 2019.
</t>
  </si>
  <si>
    <t xml:space="preserve">Desconocimiento de los servidores públicos del FPS FNC en los temas de Gestión Documental 
Incumplimiento en la implementación de los instrumentos archivísticos
</t>
  </si>
  <si>
    <t xml:space="preserve">Sanciones Pecuniarias y penales
Afectación de la imagen institucional
Insatisfacción de los Usuarios Internos y externos
</t>
  </si>
  <si>
    <t xml:space="preserve">El Resposable del Proceso de Gestión Documental verifica las transferencias documentales 
El Resposable del Proceso de Gestión Documental Diligenciar el Formato Unico de Inventario Documental del Archivo Central
</t>
  </si>
  <si>
    <t>Baja 36%</t>
  </si>
  <si>
    <t>Catastrofico</t>
  </si>
  <si>
    <t xml:space="preserve">El Resposable del Proceso de Gestión Documental verifica las transferencias documentales 
El Resposable del Proceso de Gestión Documental Diligenciar el Formato Unico de Inventario Documental del Archivo Central
</t>
  </si>
  <si>
    <t>GESTIÓN DE BIENES TRANSFERIDOS</t>
  </si>
  <si>
    <t>Daños a activos fijos/eventos externos</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</si>
  <si>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</si>
  <si>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t>
  </si>
  <si>
    <t xml:space="preserve">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t>
  </si>
  <si>
    <t xml:space="preserve">Cada vez que se vaya a realizar un saneamiento, Se realiza el estudio de titulos de los Bienes Inmuebles
</t>
  </si>
  <si>
    <t xml:space="preserve">Cada vez que se vaya a realizar un saneamiento, Se realiza el estudio de titulos de los Bienes Inmuebles
</t>
  </si>
  <si>
    <t>GESTION DE SERVICIOS DE SALUD</t>
  </si>
  <si>
    <t xml:space="preserve">Riesgo de Gestión </t>
  </si>
  <si>
    <t>Cumplimiento</t>
  </si>
  <si>
    <t>Inoportuna atención de necesidades o requerimientos 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</si>
  <si>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</si>
  <si>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</si>
  <si>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</si>
  <si>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Posible (3)</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</si>
  <si>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</si>
  <si>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</si>
  <si>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 xml:space="preserve">Realizar seguimiento a las actividades misionales de la prestación del servicio a través de herramientas de auditoria médica que garanticen la calidad de los servicios
</t>
  </si>
  <si>
    <t>Rara vez (1)</t>
  </si>
  <si>
    <t>1. Seguimiento al envió de información por parte de los contratistas para determinar oportunidad y calidad
2. Reunión semestral para revisar con contratistas la calidad y oportunidad de la información reportada</t>
  </si>
  <si>
    <t>Informe de presentación de información por parte de los contratista de servicios de salud
Actas de reunión de retroalimentación de calidad y oportunidad entrega de información</t>
  </si>
  <si>
    <t>ATENCIÓN AL CIUDADANO</t>
  </si>
  <si>
    <t xml:space="preserve">Falta de oportunidad  en las respuestas de las PQRSD a nivel nacional 
Falta de actualización de  un aplicativo para dar seguimiento a las PQRD
Falta de control en la gestión de las  PQRSD a nivel nacional 
</t>
  </si>
  <si>
    <t xml:space="preserve">Sanciones a la Entidad
Riesgo de salud de los usuarios del fondo
Insatisfacción del usuario
Incremento En El Número De Pqrsd A Nivel Nacional Supersalud
</t>
  </si>
  <si>
    <t xml:space="preserve">Llevar un registro de las PQRSD en una base de datos de Excel para tener el control de las mismas
</t>
  </si>
  <si>
    <t xml:space="preserve">Enviar correos a los procesos recordando las PQRDS que están pendiente de respuesta
Enviar correos Trimestralmente a los lideres de procesos que omitieron el deber de reporte de las PQRDS a su cargo
</t>
  </si>
  <si>
    <t>Llevar un registro de las PQRSD en una base de datos de Excel para tener el control de las mismas
Enviar correos a los procesos recordando las PQRDS que están pendiente de respuesta</t>
  </si>
  <si>
    <t>Procesos misionales en el Sistema Integrado de Gestión</t>
  </si>
  <si>
    <t xml:space="preserve">Fallas en el aplicativo ORFEO
Falta de actualización del estado de los requerimientos en el Sistema de Correspondencia - Orfeo por parte de los procesos de la entidad
Falta de capacitación al personal de atención al usuario
Alta rotación de personal
</t>
  </si>
  <si>
    <t xml:space="preserve">Fallas en el fluido electrico
</t>
  </si>
  <si>
    <t xml:space="preserve">
Retrasos en la operación de radicación de documentos
Acumulación de solicitudes allegadas en atención al ciudadano
Acumulación de usuarios en la sala de espera de atención al ciudadano
Desconfigración del Digiturno
Insatisfacción del Usuario
Afectación de la Imagen Institucional
</t>
  </si>
  <si>
    <t xml:space="preserve">
Capacitación o socialización en atención al usuario
Trimestralmente se genera un informe que muestra la satisfacción al ciudadano frente a la orientación brindada a traves de los canales de comunicación habilitados
</t>
  </si>
  <si>
    <t xml:space="preserve">Trimestralmente se genera un informe que muestra la satisfacción al ciudadano frente a la orientación brindada a traves de los canales de comunicación habilitados
</t>
  </si>
  <si>
    <t xml:space="preserve">
Capacitación o socialización en atención al usuario
Trimestralmente se genera un informe que muestra la satisfacción al ciudadano frente a la orientación brindada a traves de los canales de comunicación habilitados
</t>
  </si>
  <si>
    <t>GESTIÓN DE COBRO</t>
  </si>
  <si>
    <t xml:space="preserve">RECONOCIMIENTO CUOTA PARTE PENSIONAL
PENSION DE VEJEZ O DE JUBILACION 
RESPUESTA A DERECHO DE PETICION
</t>
  </si>
  <si>
    <t xml:space="preserve">PROCEDIMIENTOS SIN ACTUALIZACIÓN
FALTA DE RESPUESTA OPORTUNA DE LAS PETICIONES PRESENTADAS POR LOS USUARIOS EN GESTIÓN DE COBRO
FALTA DE INSUMOS PARA DAR RESPUESTA DE FONDO A LAS PETICIONES
FALTA DE EFECTIVIDAD DE LAS POLÍTICAS PARA LA INICIACIÓN DE ACUERDOS DE PAGO EN LA ETAPA COBRO PERSUASIVO
FALTA DE ACTUALIZACIÓN Y DIGITALIZACIÓN DE LOS EXPEDIENTES EN ETAPA PERSUASIVA Y COACTIVA FPS
FALTA DE DOCUMENTACION QUE CONSTITUYE EL TÍTULO EJECUTIVO COMPLEJO SOPORTE PARA EL PAGO Y COBRO (CIRCULAR CONJUNTA 069 DE 2008 ARTÍCULO 2º)
Falta de identificación del proceso al cual pertenece el recurso recaudado 
</t>
  </si>
  <si>
    <t xml:space="preserve">RENUENCIA EN EL PAGO DE LAS OBLIGACIONES A FAVOR DEL FPS-FNC POR PARTE DE LOS DEUDORES EN LAS ETAPAS DE GESTIÓN DE COBRO.
</t>
  </si>
  <si>
    <t xml:space="preserve">
Imposibilidad de adelantar la gestión de cobro sin que se haya constituido el título ejecutivo complejo 
Se disminuye la probabilidad del recaudo en etapa persuasiva 
</t>
  </si>
  <si>
    <t>Leve 20%</t>
  </si>
  <si>
    <t xml:space="preserve">Valida y envia citaciones a los deudores sobre los cuales no se logró recaudo en etapa de cartera con el fin invitarlos a que paguen la deuda o se suscriban acuerdos de pago. Evidencia: Citaciones
Verifca y realiza seguimiento mensual a los términos otorgados al deudor para el pago de la obligación o suscripción del acuerdo de pago.
Evidencia: base general gestión cobro persuasivo"
</t>
  </si>
  <si>
    <t xml:space="preserve">Verifica y realiza llamadas  telefónicas y enviar correos electrónicos  a los deudores sobre los cuales no se logró recaudo en etapa de cartera con el fin invitarlos a que paguen la deuda. 
Evidencia: Base de datos 
</t>
  </si>
  <si>
    <t xml:space="preserve">FALTA DE HERRAMIENTAS DE CONTROL Y SEGUIMIENTO DE LOS PROCESOS CONCURSALES
</t>
  </si>
  <si>
    <t xml:space="preserve">RENUENCIA EN EL PAGO DE LAS OBLIGACIONES A FAVOR DEL FPS-FNC POR PARTE DE LOS DEUDORES EN LAS ETAPAS DE GESTIÓN DE COBRO.
INSOLVENCIA DE LOS DEUDORES POR ENCONTRARSE INMERSOS EN PROCESOS CONCURSALES.
Falta de unificación de la publicidad de las entidades que ingresan en procesos concursales, toda vez que, dependiendo de la superintendencia de su rama, o la naturaleza jurídica de la persona moral o natural, se surte la publicidad en diferentes medios,  plataformas o periódicos que dificulta la consulta dada la gran cantidad de deudores.
</t>
  </si>
  <si>
    <t xml:space="preserve">Se aumenta la posibilidad de no ser reconocidos en forma oportuna como acreedores
Se disminuye la probabilidad del recaudo y puede presentarse el no pago definitivo de las acreencias a favor de la Entidad
Afectación de la Imagen Institucional
Sanciones disciplinarias y/o fiscales
</t>
  </si>
  <si>
    <t xml:space="preserve">
1. Validar en las páginas dela Superintendencia de Sociedades, los deudores que ingresan en insolvencia para verificar si los mismos hacen parte de la cartera del FPS-FNC.  Evidencia: Matriz de Avisos baranda virtual
</t>
  </si>
  <si>
    <t>Mayor%</t>
  </si>
  <si>
    <t xml:space="preserve">
1. Mesas de trabajo con entidades estatales con el fin de llegar a un acuerdo para suscribir los convenios interadministrativos
2. Cada vez que se realice un convenio interadministrativo y se suministre la información se realizara la actualización y depuración de las bases de datos
</t>
  </si>
  <si>
    <t xml:space="preserve">RECONOCIMIENTO CUOTA PARTE PENSIONAL
PENSION DE VEJEZ O DE JUBILACION 
</t>
  </si>
  <si>
    <t xml:space="preserve">FALTA DE ACTUALIZACIÓN Y DIGITALIZACIÓN DE LOS EXPEDIENTES EN ETAPA PERSUASIVA Y COACTIVA FPS
FALTA DE INSUMOS PARA DAR RESPUESTA DE FONDO A LAS PETICIONES
FALTA DE RESPUESTA OPORTUNA DE LAS PETICIONES PRESENTADAS POR LOS USUARIOS EN GESTIÓN DE COBRO
</t>
  </si>
  <si>
    <t xml:space="preserve">AFECTACIÓN DE LA CONTINUIDAD DE LAS ACTIVIDADES DEL PROCESO GESTIÓN DE COBRO POR LA EMERGENCIA SANITARIA COVID-19
</t>
  </si>
  <si>
    <t xml:space="preserve">Atención inoportuna a las peticiones de usuarios o terceros interesados
Acciones de tutelas en contra de la Entidad
Imposibilidad de emitir respuestas de Fondo a las peticiones de  los usuarios o terceros interesados, por depender de insumos que se encuentran otras dependencias de la entidad
Imposición de sanciones a la Entidad
</t>
  </si>
  <si>
    <t xml:space="preserve">Revisar con oportunidad el reparto de las peticiones y/o requerimientos para dar respuesta en los términos regulados en la ley. Evidencia: Base PQRS
Validar oportunamente los insumos necesarios  de las áreas misionales y de apoyo de la entidad, con el fin de brindar respuesta oportuna a los ciudadanos. Evidencia: Base de memorandos y Base de solicitudes de liquidaciones.
</t>
  </si>
  <si>
    <t xml:space="preserve">1. Realizar capacitación al Grupo de cobro coactivo sobre Derechos de petición y los insumos necesarios para dar respuesta a los mismos.
</t>
  </si>
  <si>
    <t xml:space="preserve">PENSION DE VEJEZ O DE JUBILACION 
RELIQUIDACIÓN O INDEXACIÓN DE PENSIONES
EMISIÓN DE BONO PENSIONAL   
</t>
  </si>
  <si>
    <t xml:space="preserve">FALTA DE RESPUESTA OPORTUNA DE LAS PETICIONES PRESENTADAS POR LOS USUARIOS EN GESTIÓN DE COBRO
PROCEDIMIENTOS SIN ACTUALIZACIÓN
FALTA DE REALIZACIÓN DE PROCESO CONCILIATORIO DE LOS VALORES REGISTRADOS EN CADA UNO DE LOS PROCESOS DE COBRO COACTIVO Y LOS REGISTRADOS EN EL GIT CONTABILIDAD
</t>
  </si>
  <si>
    <t xml:space="preserve">LA NO MATERILIZACION DE LAS MEDIDAS CAUTELARES, DEBIDO A QUE LA MAYORIA DE LAS CUENTAS SON DE RECURSOS INEMBARGABLES O POR FALTA DE RECURSOS EN LAS CUENTAS DE LOS DEUDORES
INTERPOSICION DEL MEDIO DE CONTROL DE NULIDAD Y RESTABLECIMIENTO DEL DERECHO EN LOS PROCESOS EN ETAPAS DE COBRO, ANTE LA JURISDICCION CONTENCIOSA ADMINISTRATIVA
PROCEDENCIA DE LA REVOCATORIA DIRECTA DE LOS ACTOS ADMINISTRATIVOS DENTRO DE LAS ETAPAS DE GESTION DE COBRO
DETRIMENTO PATRIMONIAL POR OPERAR LA PRESCRIPCIÓN POR PARTE DE LAS ENTIDADES DEUDORAS
AFECTACIÓN DE LA CONTINUIDAD DE LAS ACTIVIDADES DEL PROCESO GESTIÓN DE COBRO POR LA EMERGENCIA SANITARIA COVID-19
</t>
  </si>
  <si>
    <t xml:space="preserve">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</si>
  <si>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extrema</t>
  </si>
  <si>
    <t xml:space="preserve">Validar los procesos de cobro coactivo que tengan debidamente ejecutoriadas sus etapas  para decretar medidas cautelares. Evidencia: Base de Autos - Cobro coactivo
</t>
  </si>
  <si>
    <t xml:space="preserve">Verificar los procedimientos administrativos de cobro coactivo que se encuentren con etapas pendientes de respuesta. Evidencia: Base de datos.
</t>
  </si>
  <si>
    <t>alta</t>
  </si>
  <si>
    <t xml:space="preserve">1. Decretar de manera oportuna las medidas cautelares sobre los procesos que tengan ejecutoriadas sus etapas previas al cobro coactivo, y de esta manera coaccionar al deudor para el pago 
2. Revisión de los expedientes para determinar las etapas procesales pendientes de respuesta 
3. Dar respuesta al derecho de contradicción interpuesto por el ejecutado.
</t>
  </si>
  <si>
    <t>ASISTENCIA JURIDICA</t>
  </si>
  <si>
    <t>Posibilidad de pérdida económica y reputacional  por sanciones de entes de control, despachos judiciales y quejas de los usuarios debido al incumplimiento en la oportunidad y calidad de respuesta frente a sus requerimientos y solicitudes</t>
  </si>
  <si>
    <t>Procesos misionales y de apoyo del Sistema Integrado de Gestión</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</si>
  <si>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SCANER, COMPUTADORES)
</t>
  </si>
  <si>
    <t xml:space="preserve">AUMENTO EN EL NÚMERO DE PROCESOS INICIADOS EN CONTRA DEL FPS-FNC
NUMEROSOS ORDENES DE EMBARGOS JUDICIALES CON OCASIÓN DEL NO PAGO DE SENTENCIAS JUDICIALES 
MULTAS POR PARTE DE LOS ENTES DE CONTROL
CAMBIO DE NORMATIVIDAD Y CRITERIO DE LOS JUECES
EMERGENCIA SANITARIA COVID-19 
</t>
  </si>
  <si>
    <t xml:space="preserve">ENTORPECER LA PRODUCTIVIDAD LAS OBLIGACIONES ASIGNADAS AL PERSONAL 
INCUMPLIMIENTO EN LAS RESPUESTAS DE LOS REQUERIMIENTOS
DILACIÓN EN TERMINOS DE RESPUESTA DE LAS ACCIONES CONTITUCIONALES INTERPUESTAS ANTE EL FPS-FNC
PÉRDIDA DE LA CURVA DE APRENDIZAJE
AUMENTO DE MEDIDAS CAUTELARES SOBRE LOS BIENES EL FPS-FNC
ALLAZGOS POR PARTE DE LOS ENTES DE CONTROL 
PUEDE GENERARSE DETRIMENTO EN EL PATRIMONIO DE LA ENTIDAD
DESGASTE EN LOS TRÁMITES DEL PROCESO
RETRASO EN EL CUMPLIMIENTO DEL OBJETIVO DEL PROCESO
</t>
  </si>
  <si>
    <t xml:space="preserve">REALIZAR VALORACIÓN DE LA VIABILIDAD DE LOS PROCESOS JUDICIALES QUE SE PRESENTAN AL INTERIOR DE LA ENTIDAD
 VERIFICAR LA IDONEIDAD DESDE EL PROCESO DE CONTRATACIÓN 
REALIZAR LA DEBIDA DEFENSA DE LAS ACCIONES DE TUTELA INTERPUESTAS CONTRA EL FPS-FNC
REALIZAR LA DEBIDA DEFENSA DE LA ENTIDAD EN LOS PROCESOS ADMINISTRATIVOS SANCIONATORIOS ADELANTADOS POR LA SUPERINTENDENCIA NACIONAL DE SALUD
</t>
  </si>
  <si>
    <t xml:space="preserve">VERIFICAR EL CUMPLIMIENTO DE LAS OBLIGACIONES CONTRACTUALES
VERIFICARLA IDONEIDAD DE QUIENES REPRESENTARÁN JUDICIALMENTE A LA ENTIDAD E IMPOSICIÓN DE TRÁMITES PARA LA REALIZACIÓN DE LA DEFENSA 
REALIZAR LA VALORACIÓN DEL POSIBLE ACTUAR DOLOSO O GRAVEMENTE CULPOSO QUE OCASIONE SANCIONES E INCUMPLIMIENTOS A LA ENTIDAD
</t>
  </si>
  <si>
    <t>Tecnologia</t>
  </si>
  <si>
    <t xml:space="preserve">Posibilidad de pérdida económica y reputacional por  sanciones de entes de control y quejas de los usuarios externos y veedurías debido al incumpliento de los principios de publicidad y transparencia que rigen la contratación estatal </t>
  </si>
  <si>
    <t xml:space="preserve"> EQUIPOS TECNOLÓGICOS OBSOLETOS (IMPRESORA, SCANER, COMPUTADORES)
FALTA DE SEGUIMIENTO A LA PUBLICACIÓN EN SECOP 
</t>
  </si>
  <si>
    <t xml:space="preserve">CAMBIO DE NORMATIVIDAD 
 EMERGENCIA SANITARIA COVID-19 
INDISPONIBILIDAD DE LA PLATAFORMA DE COLOMBIA COMPRA EFICIENTE 
</t>
  </si>
  <si>
    <t xml:space="preserve">INCUMPLIMIENTO EN LA PUBLICACIÓN DE LOS PROCESOS CONTRACTUALES EN EL SECOP II , EN LOS TÉRMINOS LEGALES, POR FALLAS EN EL EQUIPO TECNOLÓGICO
MULTAS POR INCUMPLIMIENTO NORMATIVO Y QUEJAS DE LOS USUARIOS EXTERNOS Y VEEDURÍAS
MODIFICACIÓN DEL TRÁMITE DE PUBLICACIÓN DE LOS PROCESOS CONTRACTUALES
AFECTACIONES EN LOS TIEMPOS DEL PROCESO DE SELECCIÓN, DEBIDO A LAS FALLAS EN LOS SISTEMAS TECNOLÓGICOS EN LAS AUDIENCIAS VIRTUALES 
RETRASO EN EL PROCESO DE CONTRATACIÓN
AFECTACIÓN DE LA IMAGEN INSTITUCIONAL
</t>
  </si>
  <si>
    <t xml:space="preserve">REGISTRAR  LOS DATOS CORRECTOS DEL PROCESO DE CONTRATACIÓN EN EL SECOP II 
VERIFICAR QUE LA DOCUMENTACIÓN ESTÉ COMPLETA PREVIO A SU CARGUE EN EL SECOP II 
</t>
  </si>
  <si>
    <t xml:space="preserve">VERIFICAR LA PUBLICACIÓN EN EL SECOP II 
</t>
  </si>
  <si>
    <t xml:space="preserve">
REALIZAR LA VERIFICACIÓN MENSUAL DE LOS DATOS DE LA PUBLICACIÓN REGISTRADA EN EL SECOP II, CON FUNDAMENTO EN LA BASE DE CONTRATACIÓN 
</t>
  </si>
  <si>
    <t>31/1272022</t>
  </si>
  <si>
    <t>X</t>
  </si>
  <si>
    <t>OPCIONES DE MANEJO</t>
  </si>
  <si>
    <t>01/0+AH25:AI324/2022</t>
  </si>
  <si>
    <t>Formular la planeación estratégica, políticas, objetivos, lineamientos, estrategia, planes y suministrar los recursos a través actos administrativos, para lograr el cumplimiento de la misión, visión y mejoramiento institucional.</t>
  </si>
  <si>
    <t>Gestionar de forma oportuna y veraz la información solicitada por los usuarios, orientándolos en la realización
de los trámites y servicios que presta la entidad con el fin de satisfacer las necesidades de los ciudadanos.</t>
  </si>
  <si>
    <t xml:space="preserve">Garantizar la prestación de los servicios de salud a todos los usuarios en términos de oportunidad, calidad
y eficiencia y soportados en la normatividad aplicable.
</t>
  </si>
  <si>
    <t>Reconocer y ordenar el pago oportuno de las prestaciones económicas a que tenga derecho nuestros
usuarios, conforme a las normas legales y convencionales y procedimientos establecidos.</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</si>
  <si>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</si>
  <si>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 xml:space="preserve">Administrar y comercializar los bienes transferidos por los extintos ferrocarriles nacionales de Colombia
</t>
  </si>
  <si>
    <t xml:space="preserve">Efectuar el tramite de adquisición, administración y suministro de bienes y servicios; custodia y aseguramiento
de los mismos, para garantizar los requerimientos de los procesos que contribuyan al logro de la misión
institucional de la entidad
</t>
  </si>
  <si>
    <t>Administrar con sujeción a las disposiciones legales, los recursos de la entidad y proveer información
financiera, contable y oportuna para la toma de decisiones.</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</si>
  <si>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</si>
  <si>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</si>
  <si>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Asistir jurídicamente a la entidad con el objeto de asesorar su gestión, garantizar la defensa, la adecuada
gestión y auto regulación, así como la adquisición de bienes y servicios requeridos por los procesos para el
desarrollo de sus funciones</t>
  </si>
  <si>
    <t>Facilitar la administración y conservación de la documentación producida y recibida por el fps fcn en sus
distintas fases de archivo: de gestión, central e histórico, a través de actividades administrativas y técnicas
orientadas a su planificación, manejo; organización y control.</t>
  </si>
  <si>
    <t>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t>
  </si>
  <si>
    <t>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t>
  </si>
  <si>
    <t>Evaluar de forma independiente la gestión de los procesos determinando su grado de eficiencia, eficacia y
efectividad con el fin de generar recomendaciones para la toma de decisiones, el mantenimiento y la mejora
continua del SIG.</t>
  </si>
  <si>
    <t>Gestion del Talento Humano</t>
  </si>
  <si>
    <t>Promover la seguridad y salud de los colaboradores en un 100% por medio acciones que busquen gestionar los accidentes y las enfermedades laborales</t>
  </si>
  <si>
    <t>Gestion</t>
  </si>
  <si>
    <t>Relaciones Laborales</t>
  </si>
  <si>
    <t>NA</t>
  </si>
  <si>
    <t>Todos los tramites y opas</t>
  </si>
  <si>
    <t>Todos los procesos</t>
  </si>
  <si>
    <t>Impacto economico por sanciones legales</t>
  </si>
  <si>
    <t>La oficina Asesora de Planeacion y Sistemas y el GIT Gestion Talento Humano coordinan la ejecucion de la auditoria interna al Subsistema de Gestion de la Seguridad y Salud en el Trabajo para verificar el cumplimiento de las actividades del Plan Institucional de la Seguridad y Salud en el Trabajo y los Programas de la seguridad y salud en el trabajo. Evidencia: Informe de auditoria interna al Subsistema de Gestion de la Seguridad y Salud en el Trabajo</t>
  </si>
  <si>
    <t>Informe de auditoria interna al Subsistema de Gestion de la Seguridad y Salud en el Trabajo</t>
  </si>
  <si>
    <t>Alto 80%</t>
  </si>
  <si>
    <t>Alto</t>
  </si>
  <si>
    <t>Realizar auditoria interna al Subsistema de Gestion de la Seguridad y Salud en el Trabajo</t>
  </si>
  <si>
    <t>Gestionar los aspectos e impactos ambientales significativos en un 90% a través de la implementación de actividades encaminadas a la gestión adecuada de los recursos naturales y el cuidado del Medio Ambiente, cumpliendo la normatividad vigente para las vigencias 2022 y 2023.</t>
  </si>
  <si>
    <t xml:space="preserve">Posibilidad de afectación reputacional y económica por Sanciones de la Autoridad Ambiental debido a la no inclusion e incumplimiento de los criterios ambientales a los servicios o productos contratados externamente a los que les aplique. </t>
  </si>
  <si>
    <t>Posibilidad de afectacion reputacional debido a  deficiencias en la conveniencia y oprtunidad  de las políticas , programas y controles operativos referentes a la gestion ambiental  , en las diferentes sedes   que puede llevar a una no conformidad del sistema.</t>
  </si>
  <si>
    <t xml:space="preserve">Desconocimiento normativo relacionado a los criterios ambientales aplicado a los proveedores contratados externamente 
</t>
  </si>
  <si>
    <t>Cambios Normativos</t>
  </si>
  <si>
    <t>Falta de alineacion de los planes, programas de gestion ambiental a la direccion estrategica de la entidad</t>
  </si>
  <si>
    <t>Cambios en la planeacion estrategica de la entidad</t>
  </si>
  <si>
    <t xml:space="preserve">Afectacion en el cumplimiento del objetivo estrategico ambiental 
</t>
  </si>
  <si>
    <t xml:space="preserve">Realizar la inclusion de criterios ambientales al manual de contratacion y supervision. </t>
  </si>
  <si>
    <t>Solicitud actualización Manual de contratacion y supervisionn</t>
  </si>
  <si>
    <t>FECHA DE ACTUALIZACIÓN: 21 DE OCTUBRE DE 2022</t>
  </si>
  <si>
    <t>No hay controles establecidos en este momento</t>
  </si>
  <si>
    <t>Verificar en el Comité Institucional de Gestión y Desempeño, la pertinencia de las actividades definidas en Plan Institucional de Gestión Ambiental -PIGA</t>
  </si>
  <si>
    <t>Incluir en la formulación del PIGA 2023, Actividades especificas para las sedes</t>
  </si>
  <si>
    <t>PIGA 2023 con actividades para las sedes</t>
  </si>
  <si>
    <t>Muy baja 12%</t>
  </si>
  <si>
    <t>Moderado (60%)</t>
  </si>
  <si>
    <t>Posibilidad de afectación economica por sanciones legales debido al incumplimiento de los objetivos del Sistema de Gestion de la Seguridad y Salud en el Trabajo a causa de la no realizacion de las acciones establecidas en el Plan Institucional y en los Programas de la Seguridad y Salud en el Trabajo de la entidad</t>
  </si>
  <si>
    <t>Debil seguimiento al cumplimiento del Plan Institucional y los programas del SGSST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</si>
</sst>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27"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2"/>
      <color theme="0"/>
      <name val="Arial Narrow"/>
      <family val="2"/>
    </font>
    <font>
      <b/>
      <sz val="12"/>
      <color theme="1"/>
      <name val="Arial Narrow"/>
      <family val="2"/>
    </font>
    <font>
      <sz val="11"/>
      <name val="Calibri"/>
      <family val="2"/>
    </font>
    <font>
      <sz val="11"/>
      <color theme="1"/>
      <name val="Arial"/>
      <family val="2"/>
    </font>
    <font>
      <sz val="12"/>
      <color theme="1"/>
      <name val="Arial Narrow"/>
      <family val="2"/>
    </font>
    <font>
      <b/>
      <sz val="11"/>
      <color theme="1"/>
      <name val="Arial"/>
      <family val="2"/>
    </font>
    <font>
      <b/>
      <sz val="8"/>
      <color theme="0"/>
      <name val="Arial"/>
      <family val="2"/>
    </font>
    <font>
      <sz val="11"/>
      <color theme="1"/>
      <name val="Calibri"/>
      <family val="2"/>
    </font>
    <font>
      <b/>
      <sz val="16"/>
      <color theme="1"/>
      <name val="Calibri"/>
      <family val="2"/>
    </font>
    <font>
      <b/>
      <sz val="10"/>
      <color theme="1"/>
      <name val="Calibri"/>
      <family val="2"/>
    </font>
    <font>
      <sz val="9"/>
      <color theme="0"/>
      <name val="Arial"/>
      <family val="2"/>
    </font>
    <font>
      <sz val="11"/>
      <name val="Arial"/>
      <family val="2"/>
    </font>
    <font>
      <sz val="11"/>
      <color rgb="FF000000"/>
      <name val="Arial Narrow"/>
      <family val="2"/>
    </font>
    <font>
      <sz val="11"/>
      <color rgb="FF000000"/>
      <name val="Wingdings"/>
      <charset val="2"/>
    </font>
    <font>
      <sz val="7"/>
      <color rgb="FF000000"/>
      <name val="Times New Roman"/>
      <family val="1"/>
    </font>
    <font>
      <sz val="10"/>
      <color rgb="FF000000"/>
      <name val="Arial Narrow"/>
      <family val="2"/>
    </font>
    <font>
      <sz val="12"/>
      <name val="Arial"/>
      <family val="2"/>
    </font>
    <font>
      <sz val="11"/>
      <color theme="1"/>
      <name val="Arial"/>
      <family val="2"/>
    </font>
    <font>
      <sz val="11"/>
      <color theme="1"/>
      <name val="Calibri"/>
      <family val="2"/>
      <scheme val="minor"/>
    </font>
    <font>
      <u/>
      <sz val="11"/>
      <color theme="10"/>
      <name val="Calibri"/>
      <family val="2"/>
      <scheme val="minor"/>
    </font>
    <font>
      <sz val="10"/>
      <name val="Arial"/>
      <family val="2"/>
    </font>
    <font>
      <sz val="10"/>
      <color theme="1"/>
      <name val="Arial"/>
      <family val="2"/>
    </font>
    <font>
      <sz val="11"/>
      <color theme="1"/>
      <name val="Calibri"/>
      <family val="2"/>
    </font>
  </fonts>
  <fills count="12">
    <fill>
      <patternFill patternType="none"/>
    </fill>
    <fill>
      <patternFill patternType="gray125"/>
    </fill>
    <fill>
      <patternFill patternType="solid">
        <fgColor rgb="FF6699FF"/>
        <bgColor rgb="FF6699FF"/>
      </patternFill>
    </fill>
    <fill>
      <patternFill patternType="solid">
        <fgColor rgb="FF2E74B5"/>
        <bgColor rgb="FF2E74B5"/>
      </patternFill>
    </fill>
    <fill>
      <patternFill patternType="solid">
        <fgColor rgb="FF7F7F7F"/>
        <bgColor rgb="FF7F7F7F"/>
      </patternFill>
    </fill>
    <fill>
      <patternFill patternType="solid">
        <fgColor rgb="FF757070"/>
        <bgColor rgb="FF757070"/>
      </patternFill>
    </fill>
    <fill>
      <patternFill patternType="solid">
        <fgColor rgb="FFFFC000"/>
        <bgColor rgb="FFFFC000"/>
      </patternFill>
    </fill>
    <fill>
      <patternFill patternType="solid">
        <fgColor rgb="FF0095C8"/>
        <bgColor rgb="FF0095C8"/>
      </patternFill>
    </fill>
    <fill>
      <patternFill patternType="solid">
        <fgColor rgb="FF7B7B7B"/>
        <bgColor rgb="FF7B7B7B"/>
      </patternFill>
    </fill>
    <fill>
      <patternFill patternType="solid">
        <fgColor rgb="FFDEEAF6"/>
        <bgColor rgb="FFDEEAF6"/>
      </patternFill>
    </fill>
    <fill>
      <patternFill patternType="solid">
        <fgColor theme="0"/>
        <bgColor indexed="64"/>
      </patternFill>
    </fill>
    <fill>
      <patternFill patternType="solid">
        <fgColor theme="3" tint="0.79998168889431442"/>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22" fillId="0" borderId="0" applyFont="0" applyFill="0" applyBorder="0" applyAlignment="0" applyProtection="0"/>
    <xf numFmtId="0" fontId="23" fillId="0" borderId="13" applyNumberFormat="0" applyFill="0" applyBorder="0" applyAlignment="0" applyProtection="0"/>
    <xf numFmtId="0" fontId="3" fillId="0" borderId="13"/>
  </cellStyleXfs>
  <cellXfs count="147">
    <xf numFmtId="0" fontId="0" fillId="0" borderId="0" xfId="0" applyFont="1" applyAlignment="1"/>
    <xf numFmtId="0" fontId="5" fillId="0" borderId="4" xfId="0" applyFont="1" applyBorder="1" applyAlignment="1">
      <alignment vertical="center"/>
    </xf>
    <xf numFmtId="0" fontId="4" fillId="2" borderId="5" xfId="0" applyFont="1" applyFill="1" applyBorder="1" applyAlignment="1">
      <alignment horizontal="center" vertical="center" wrapText="1"/>
    </xf>
    <xf numFmtId="0" fontId="7" fillId="0" borderId="5" xfId="0" applyFont="1" applyBorder="1" applyAlignment="1">
      <alignment vertical="center"/>
    </xf>
    <xf numFmtId="0" fontId="7" fillId="0" borderId="0" xfId="0" applyFont="1"/>
    <xf numFmtId="0" fontId="5" fillId="0" borderId="9" xfId="0" applyFont="1" applyBorder="1" applyAlignment="1">
      <alignment vertical="center"/>
    </xf>
    <xf numFmtId="0" fontId="8" fillId="0" borderId="5" xfId="0" applyFont="1" applyBorder="1" applyAlignment="1">
      <alignment vertical="center"/>
    </xf>
    <xf numFmtId="0" fontId="5" fillId="0" borderId="0" xfId="0" applyFont="1" applyAlignment="1">
      <alignment vertical="center"/>
    </xf>
    <xf numFmtId="0" fontId="4" fillId="2" borderId="13"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4" borderId="17" xfId="0" applyFont="1" applyFill="1" applyBorder="1" applyAlignment="1">
      <alignment horizontal="center" vertical="center" wrapText="1"/>
    </xf>
    <xf numFmtId="0" fontId="10" fillId="4" borderId="17" xfId="0" quotePrefix="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8" borderId="5" xfId="0" applyFont="1" applyFill="1" applyBorder="1" applyAlignment="1">
      <alignment horizontal="center" vertical="center" textRotation="90" wrapText="1"/>
    </xf>
    <xf numFmtId="0" fontId="10" fillId="8" borderId="5"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19" xfId="0" applyFont="1" applyFill="1" applyBorder="1" applyAlignment="1">
      <alignmen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1" fillId="0" borderId="5" xfId="0" applyFont="1" applyBorder="1"/>
    <xf numFmtId="0" fontId="12" fillId="0" borderId="5" xfId="0" applyFont="1" applyBorder="1" applyAlignment="1">
      <alignment vertical="center" wrapText="1"/>
    </xf>
    <xf numFmtId="0" fontId="12" fillId="0" borderId="4" xfId="0" applyFont="1" applyBorder="1" applyAlignment="1">
      <alignment vertical="center" wrapText="1"/>
    </xf>
    <xf numFmtId="0" fontId="12" fillId="0" borderId="9" xfId="0" applyFont="1" applyBorder="1" applyAlignment="1">
      <alignment vertical="center" wrapText="1"/>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14" fontId="11" fillId="0" borderId="5" xfId="0" applyNumberFormat="1" applyFont="1" applyBorder="1" applyAlignment="1">
      <alignment horizontal="center" vertical="center"/>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15" fillId="10" borderId="21" xfId="0" applyFont="1" applyFill="1" applyBorder="1" applyAlignment="1">
      <alignment horizontal="justify" vertical="center"/>
    </xf>
    <xf numFmtId="14" fontId="15" fillId="10" borderId="21" xfId="0" applyNumberFormat="1" applyFont="1" applyFill="1" applyBorder="1" applyAlignment="1">
      <alignment horizontal="center" vertical="center" wrapText="1"/>
    </xf>
    <xf numFmtId="14" fontId="15" fillId="10" borderId="17" xfId="0" applyNumberFormat="1" applyFont="1" applyFill="1" applyBorder="1" applyAlignment="1">
      <alignment horizontal="center" vertical="center" wrapText="1"/>
    </xf>
    <xf numFmtId="14" fontId="15" fillId="10" borderId="9" xfId="0" applyNumberFormat="1" applyFont="1" applyFill="1" applyBorder="1" applyAlignment="1">
      <alignment horizontal="center" vertical="center" wrapText="1"/>
    </xf>
    <xf numFmtId="0" fontId="16" fillId="0" borderId="21" xfId="0" applyFont="1" applyBorder="1" applyAlignment="1">
      <alignment vertical="center" wrapText="1"/>
    </xf>
    <xf numFmtId="0" fontId="0" fillId="0" borderId="21" xfId="0" applyBorder="1" applyAlignment="1">
      <alignment vertical="center" wrapText="1"/>
    </xf>
    <xf numFmtId="14" fontId="0" fillId="0" borderId="21" xfId="0" applyNumberFormat="1" applyBorder="1" applyAlignment="1">
      <alignment horizontal="center" vertical="center"/>
    </xf>
    <xf numFmtId="0" fontId="15" fillId="10" borderId="21" xfId="0" applyFont="1" applyFill="1" applyBorder="1" applyAlignment="1">
      <alignment vertical="center" wrapText="1"/>
    </xf>
    <xf numFmtId="0" fontId="0" fillId="0" borderId="21" xfId="0" applyBorder="1" applyAlignment="1">
      <alignment horizontal="left" vertical="center" wrapText="1"/>
    </xf>
    <xf numFmtId="0" fontId="17" fillId="0" borderId="21" xfId="0" applyFont="1" applyBorder="1" applyAlignment="1">
      <alignment horizontal="left" vertical="center" wrapText="1"/>
    </xf>
    <xf numFmtId="0" fontId="20" fillId="10" borderId="21" xfId="0" applyFont="1" applyFill="1" applyBorder="1" applyAlignment="1">
      <alignment horizontal="justify" vertical="center"/>
    </xf>
    <xf numFmtId="17" fontId="21" fillId="0" borderId="5" xfId="0" applyNumberFormat="1" applyFont="1" applyBorder="1" applyAlignment="1">
      <alignment horizontal="center" vertical="center" wrapText="1"/>
    </xf>
    <xf numFmtId="0" fontId="21" fillId="0" borderId="5" xfId="0" applyFont="1" applyBorder="1" applyAlignment="1">
      <alignment horizontal="center" vertical="center"/>
    </xf>
    <xf numFmtId="0" fontId="21" fillId="0" borderId="5" xfId="0" applyFont="1" applyBorder="1" applyAlignment="1">
      <alignment horizontal="center" vertical="center" wrapText="1"/>
    </xf>
    <xf numFmtId="0" fontId="7" fillId="0" borderId="22"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24" fillId="0" borderId="21" xfId="2" applyFont="1" applyFill="1" applyBorder="1" applyAlignment="1" applyProtection="1">
      <alignment horizontal="center" vertical="center" wrapText="1"/>
      <protection locked="0"/>
    </xf>
    <xf numFmtId="0" fontId="24" fillId="0" borderId="21" xfId="2" applyFont="1" applyFill="1" applyBorder="1" applyAlignment="1" applyProtection="1">
      <alignment vertical="center" wrapText="1"/>
      <protection hidden="1"/>
    </xf>
    <xf numFmtId="0" fontId="24" fillId="0" borderId="23" xfId="2" applyFont="1" applyFill="1" applyBorder="1" applyAlignment="1" applyProtection="1">
      <alignment vertical="center" wrapText="1"/>
      <protection hidden="1"/>
    </xf>
    <xf numFmtId="0" fontId="25" fillId="0" borderId="23" xfId="0" applyFont="1" applyFill="1" applyBorder="1" applyAlignment="1" applyProtection="1">
      <alignment horizontal="justify" vertical="center" wrapText="1"/>
      <protection locked="0"/>
    </xf>
    <xf numFmtId="0" fontId="25" fillId="0" borderId="23" xfId="0" applyFont="1" applyFill="1" applyBorder="1" applyAlignment="1" applyProtection="1">
      <alignment horizontal="center" vertical="center" textRotation="90" wrapText="1"/>
      <protection locked="0"/>
    </xf>
    <xf numFmtId="0" fontId="25" fillId="11" borderId="24"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justify" vertical="center" wrapText="1"/>
      <protection locked="0"/>
    </xf>
    <xf numFmtId="0" fontId="25" fillId="0" borderId="23" xfId="0" applyFont="1" applyFill="1" applyBorder="1" applyAlignment="1" applyProtection="1">
      <alignment horizontal="justify" vertical="center" wrapText="1"/>
      <protection hidden="1"/>
    </xf>
    <xf numFmtId="0" fontId="25" fillId="0" borderId="23" xfId="0" applyFont="1" applyFill="1" applyBorder="1" applyAlignment="1" applyProtection="1">
      <alignment horizontal="center" vertical="center" wrapText="1"/>
      <protection locked="0"/>
    </xf>
    <xf numFmtId="0" fontId="25" fillId="11" borderId="21"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hidden="1"/>
    </xf>
    <xf numFmtId="9" fontId="24" fillId="0" borderId="23" xfId="1" applyFont="1" applyFill="1" applyBorder="1" applyAlignment="1" applyProtection="1">
      <alignment horizontal="justify" vertical="center" wrapText="1"/>
      <protection hidden="1"/>
    </xf>
    <xf numFmtId="0" fontId="25" fillId="0" borderId="21" xfId="0" applyFont="1" applyFill="1" applyBorder="1" applyAlignment="1" applyProtection="1">
      <alignment vertical="center" wrapText="1"/>
      <protection locked="0"/>
    </xf>
    <xf numFmtId="164" fontId="25" fillId="0" borderId="21" xfId="0" applyNumberFormat="1" applyFont="1" applyFill="1" applyBorder="1" applyAlignment="1" applyProtection="1">
      <alignment horizontal="center" vertical="center" wrapText="1"/>
      <protection locked="0"/>
    </xf>
    <xf numFmtId="0" fontId="7" fillId="0" borderId="21" xfId="3" applyFont="1" applyBorder="1" applyAlignment="1" applyProtection="1">
      <alignment horizontal="center" vertical="center" wrapText="1"/>
      <protection hidden="1"/>
    </xf>
    <xf numFmtId="0" fontId="7" fillId="0" borderId="21" xfId="0" applyFont="1" applyBorder="1" applyAlignment="1" applyProtection="1">
      <alignment wrapText="1"/>
    </xf>
    <xf numFmtId="0" fontId="7" fillId="0" borderId="21" xfId="0" applyFont="1" applyBorder="1" applyAlignment="1" applyProtection="1">
      <alignment horizontal="center" vertical="center" wrapText="1"/>
    </xf>
    <xf numFmtId="0" fontId="25" fillId="0" borderId="21" xfId="0" applyFont="1" applyFill="1" applyBorder="1" applyAlignment="1" applyProtection="1">
      <alignment horizontal="justify" vertical="center" wrapText="1"/>
      <protection hidden="1"/>
    </xf>
    <xf numFmtId="0" fontId="24" fillId="0" borderId="21" xfId="2" applyFont="1" applyFill="1" applyBorder="1" applyAlignment="1" applyProtection="1">
      <alignment horizontal="left" vertical="center" wrapText="1"/>
      <protection hidden="1"/>
    </xf>
    <xf numFmtId="0" fontId="25" fillId="0" borderId="21" xfId="0" applyFont="1" applyFill="1" applyBorder="1" applyAlignment="1" applyProtection="1">
      <alignment horizontal="center" vertical="center" wrapText="1"/>
      <protection locked="0"/>
    </xf>
    <xf numFmtId="164" fontId="25" fillId="0" borderId="21" xfId="0" applyNumberFormat="1" applyFont="1" applyFill="1" applyBorder="1" applyAlignment="1" applyProtection="1">
      <alignment vertical="center" wrapText="1"/>
      <protection locked="0"/>
    </xf>
    <xf numFmtId="0" fontId="7" fillId="0" borderId="21" xfId="0" applyFont="1" applyBorder="1" applyAlignment="1" applyProtection="1">
      <alignment horizontal="justify" vertical="center" wrapText="1"/>
      <protection locked="0"/>
    </xf>
    <xf numFmtId="0" fontId="7" fillId="0" borderId="21" xfId="0" applyFont="1" applyBorder="1" applyAlignment="1" applyProtection="1">
      <alignment horizontal="left" vertical="center" wrapText="1"/>
    </xf>
    <xf numFmtId="0" fontId="24" fillId="0" borderId="22" xfId="2" applyFont="1" applyFill="1" applyBorder="1" applyAlignment="1" applyProtection="1">
      <alignment horizontal="center" vertical="center" wrapText="1"/>
      <protection locked="0"/>
    </xf>
    <xf numFmtId="0" fontId="24" fillId="0" borderId="23" xfId="2" applyFont="1" applyFill="1" applyBorder="1" applyAlignment="1" applyProtection="1">
      <alignment horizontal="center" vertical="center" wrapText="1"/>
      <protection locked="0"/>
    </xf>
    <xf numFmtId="0" fontId="10" fillId="7" borderId="15" xfId="0" applyFont="1" applyFill="1" applyBorder="1" applyAlignment="1">
      <alignment horizontal="center" vertical="center" wrapText="1"/>
    </xf>
    <xf numFmtId="0" fontId="11" fillId="0" borderId="17" xfId="0" applyFont="1" applyBorder="1"/>
    <xf numFmtId="0" fontId="25" fillId="0" borderId="21" xfId="0" applyFont="1" applyFill="1" applyBorder="1" applyAlignment="1" applyProtection="1">
      <alignment horizontal="center" vertical="center" wrapText="1"/>
      <protection locked="0"/>
    </xf>
    <xf numFmtId="0" fontId="3" fillId="0" borderId="21" xfId="0" applyFont="1" applyBorder="1" applyAlignment="1">
      <alignment horizontal="center" vertical="center" wrapText="1"/>
    </xf>
    <xf numFmtId="0" fontId="25" fillId="0" borderId="21" xfId="0" applyFont="1" applyBorder="1" applyAlignment="1" applyProtection="1">
      <alignment horizontal="justify" vertical="center" wrapText="1"/>
      <protection locked="0"/>
    </xf>
    <xf numFmtId="164" fontId="25" fillId="0" borderId="21" xfId="0" applyNumberFormat="1"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4" fillId="0" borderId="21" xfId="2" applyFont="1" applyFill="1" applyBorder="1" applyAlignment="1" applyProtection="1">
      <alignment horizontal="center" vertical="center" wrapText="1"/>
      <protection hidden="1"/>
    </xf>
    <xf numFmtId="0" fontId="25" fillId="0" borderId="21" xfId="0" applyFont="1" applyFill="1" applyBorder="1" applyAlignment="1" applyProtection="1">
      <alignment horizontal="center" vertical="center" wrapText="1"/>
      <protection locked="0"/>
    </xf>
    <xf numFmtId="0" fontId="11" fillId="0" borderId="10" xfId="0" applyFont="1" applyBorder="1" applyAlignment="1">
      <alignment horizontal="center"/>
    </xf>
    <xf numFmtId="0" fontId="11" fillId="0" borderId="12" xfId="0" applyFont="1" applyBorder="1" applyAlignment="1">
      <alignment horizontal="center"/>
    </xf>
    <xf numFmtId="0" fontId="10" fillId="8" borderId="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1" fillId="0" borderId="19" xfId="0" applyFont="1" applyBorder="1" applyAlignment="1">
      <alignment horizontal="center"/>
    </xf>
    <xf numFmtId="0" fontId="11" fillId="0" borderId="9" xfId="0" applyFont="1" applyBorder="1" applyAlignment="1">
      <alignment horizontal="center"/>
    </xf>
    <xf numFmtId="0" fontId="24" fillId="0" borderId="21" xfId="2" applyFont="1" applyFill="1" applyBorder="1" applyAlignment="1" applyProtection="1">
      <alignment horizontal="center" vertical="center" wrapText="1"/>
      <protection hidden="1"/>
    </xf>
    <xf numFmtId="0" fontId="25" fillId="0" borderId="21" xfId="0" applyFont="1" applyFill="1" applyBorder="1" applyAlignment="1" applyProtection="1">
      <alignment horizontal="center" vertical="center" wrapText="1"/>
      <protection locked="0"/>
    </xf>
    <xf numFmtId="0" fontId="24" fillId="0" borderId="22" xfId="2" applyFont="1" applyFill="1" applyBorder="1" applyAlignment="1" applyProtection="1">
      <alignment horizontal="center" vertical="center" wrapText="1"/>
      <protection locked="0"/>
    </xf>
    <xf numFmtId="0" fontId="24" fillId="0" borderId="23" xfId="2"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6" fillId="0" borderId="6" xfId="0" applyFont="1" applyBorder="1"/>
    <xf numFmtId="0" fontId="10" fillId="7" borderId="10" xfId="0" applyFont="1" applyFill="1" applyBorder="1" applyAlignment="1">
      <alignment horizontal="center" vertical="center" wrapText="1"/>
    </xf>
    <xf numFmtId="0" fontId="6" fillId="0" borderId="11" xfId="0" applyFont="1" applyBorder="1"/>
    <xf numFmtId="0" fontId="6" fillId="0" borderId="12" xfId="0" applyFont="1" applyBorder="1"/>
    <xf numFmtId="0" fontId="10" fillId="6" borderId="10"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xf numFmtId="0" fontId="6" fillId="0" borderId="4" xfId="0" applyFont="1" applyBorder="1"/>
    <xf numFmtId="0" fontId="6" fillId="0" borderId="7" xfId="0" applyFont="1" applyBorder="1"/>
    <xf numFmtId="0" fontId="6" fillId="0" borderId="8" xfId="0" applyFont="1" applyBorder="1"/>
    <xf numFmtId="0" fontId="6" fillId="0" borderId="9" xfId="0" applyFont="1" applyBorder="1"/>
    <xf numFmtId="0" fontId="4" fillId="0" borderId="2" xfId="0" applyFont="1" applyBorder="1" applyAlignment="1">
      <alignment horizontal="center" vertical="center" wrapText="1"/>
    </xf>
    <xf numFmtId="0" fontId="8" fillId="0" borderId="10" xfId="0" applyFont="1" applyBorder="1" applyAlignment="1">
      <alignment horizontal="center" vertical="center"/>
    </xf>
    <xf numFmtId="0" fontId="6" fillId="0" borderId="14" xfId="0" applyFont="1" applyBorder="1"/>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6" fillId="0" borderId="18" xfId="0" applyFont="1" applyBorder="1"/>
    <xf numFmtId="0" fontId="10" fillId="5" borderId="10" xfId="0" applyFont="1" applyFill="1" applyBorder="1" applyAlignment="1">
      <alignment horizontal="center" vertical="center" wrapText="1"/>
    </xf>
    <xf numFmtId="0" fontId="10" fillId="5" borderId="10" xfId="0" applyFont="1" applyFill="1" applyBorder="1" applyAlignment="1">
      <alignment horizontal="center" vertical="center"/>
    </xf>
    <xf numFmtId="0" fontId="13" fillId="9" borderId="1" xfId="0" applyFont="1" applyFill="1" applyBorder="1" applyAlignment="1">
      <alignment horizontal="center" vertical="center" wrapText="1"/>
    </xf>
    <xf numFmtId="0" fontId="12" fillId="0" borderId="2" xfId="0" applyFont="1" applyBorder="1" applyAlignment="1">
      <alignment horizontal="center" vertical="center" wrapText="1"/>
    </xf>
    <xf numFmtId="14" fontId="4" fillId="2" borderId="10"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25" fillId="0" borderId="21" xfId="0" applyFont="1" applyFill="1" applyBorder="1" applyAlignment="1" applyProtection="1">
      <alignment horizontal="center" vertical="center" textRotation="90" wrapText="1"/>
      <protection locked="0"/>
    </xf>
    <xf numFmtId="0" fontId="1" fillId="0" borderId="21" xfId="0" applyFont="1" applyBorder="1" applyAlignment="1">
      <alignment horizontal="center" vertical="center" wrapText="1"/>
    </xf>
    <xf numFmtId="0" fontId="2" fillId="0" borderId="21" xfId="0" applyFont="1" applyBorder="1" applyAlignment="1">
      <alignment horizontal="center" vertical="center" wrapText="1"/>
    </xf>
    <xf numFmtId="0" fontId="25" fillId="0" borderId="21" xfId="0" applyFont="1" applyBorder="1" applyAlignment="1" applyProtection="1">
      <alignment vertical="center" wrapText="1"/>
      <protection locked="0"/>
    </xf>
    <xf numFmtId="0" fontId="25" fillId="0" borderId="21" xfId="0" applyFont="1" applyBorder="1" applyAlignment="1" applyProtection="1">
      <alignment horizontal="center" vertical="center" textRotation="90" wrapText="1"/>
      <protection locked="0"/>
    </xf>
    <xf numFmtId="0" fontId="24" fillId="0" borderId="21" xfId="2" applyFont="1" applyFill="1" applyBorder="1" applyAlignment="1" applyProtection="1">
      <alignment horizontal="center" vertical="center" wrapText="1"/>
      <protection locked="0"/>
    </xf>
    <xf numFmtId="0" fontId="26" fillId="0" borderId="21" xfId="0" applyFont="1" applyBorder="1" applyAlignment="1">
      <alignment horizontal="center" vertical="center"/>
    </xf>
    <xf numFmtId="0" fontId="26" fillId="0" borderId="21" xfId="0" applyFont="1" applyBorder="1"/>
    <xf numFmtId="0" fontId="26" fillId="0" borderId="21" xfId="0" applyFont="1" applyBorder="1" applyAlignment="1">
      <alignment vertical="center" wrapText="1"/>
    </xf>
    <xf numFmtId="0" fontId="26"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26"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26" fillId="0" borderId="21" xfId="0" applyFont="1" applyBorder="1" applyAlignment="1">
      <alignment horizontal="center" wrapText="1"/>
    </xf>
    <xf numFmtId="0" fontId="11" fillId="0" borderId="21" xfId="0" applyFont="1" applyBorder="1" applyAlignment="1">
      <alignment vertical="center" wrapText="1"/>
    </xf>
    <xf numFmtId="0" fontId="11" fillId="0" borderId="21" xfId="0" applyFont="1" applyBorder="1" applyAlignment="1">
      <alignment horizontal="center" vertical="center"/>
    </xf>
    <xf numFmtId="14" fontId="26" fillId="0" borderId="21" xfId="0" applyNumberFormat="1" applyFont="1" applyBorder="1" applyAlignment="1">
      <alignment horizontal="center" vertical="center"/>
    </xf>
    <xf numFmtId="0" fontId="3" fillId="0" borderId="21" xfId="0" applyFont="1" applyBorder="1" applyAlignment="1">
      <alignment vertical="center" wrapText="1"/>
    </xf>
  </cellXfs>
  <cellStyles count="4">
    <cellStyle name="Hipervínculo" xfId="2" builtinId="8"/>
    <cellStyle name="Normal" xfId="0" builtinId="0"/>
    <cellStyle name="Normal 10" xfId="3"/>
    <cellStyle name="Porcentaje" xfId="1" builtinId="5"/>
  </cellStyles>
  <dxfs count="43">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customschemas.google.com/relationships/workbookmetadata" Target="metadata"/><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133350</xdr:rowOff>
    </xdr:from>
    <xdr:ext cx="2190750" cy="55245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33</xdr:col>
      <xdr:colOff>133350</xdr:colOff>
      <xdr:row>1</xdr:row>
      <xdr:rowOff>285750</xdr:rowOff>
    </xdr:from>
    <xdr:ext cx="1933575" cy="476250"/>
    <xdr:pic>
      <xdr:nvPicPr>
        <xdr:cNvPr id="3"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14</xdr:col>
      <xdr:colOff>231198</xdr:colOff>
      <xdr:row>0</xdr:row>
      <xdr:rowOff>86591</xdr:rowOff>
    </xdr:from>
    <xdr:ext cx="381000" cy="390525"/>
    <xdr:pic>
      <xdr:nvPicPr>
        <xdr:cNvPr id="2" name="image3.png" descr="Casa">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20337607" y="86591"/>
          <a:ext cx="381000" cy="390525"/>
        </a:xfrm>
        <a:prstGeom prst="rect">
          <a:avLst/>
        </a:prstGeom>
        <a:noFill/>
      </xdr:spPr>
    </xdr:pic>
    <xdr:clientData fLocksWithSheet="0"/>
  </xdr:oneCellAnchor>
  <xdr:oneCellAnchor>
    <xdr:from>
      <xdr:col>0</xdr:col>
      <xdr:colOff>0</xdr:colOff>
      <xdr:row>0</xdr:row>
      <xdr:rowOff>257175</xdr:rowOff>
    </xdr:from>
    <xdr:ext cx="2924175" cy="742950"/>
    <xdr:pic>
      <xdr:nvPicPr>
        <xdr:cNvPr id="3" name="image1.png">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AREN/CUENTA%20DE%20COBRO/RIESGOS/MAPA%20INSTITUCIONAL%20DE%20RIESGOS%20CGID%20211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GD.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BT.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ASIF09%20(6)%20Ficla%20integral%20de%20riesgo%20u%20oportunidad%20ATC%20GESTION.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ASIF09%20(6)%20Ficla%20integral%20de%20riesgo%20u%20oportunidad%20GC%20(Autoguardado)k.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suario\Downloads\MAPA%20DE%20RIESGOS%20INSTITUCIONALES%20FPS%20AMBIENTALE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MEJORA/ASIF09%20(6)%20Ficla%20integral%20de%20riesgo%20u%20oportunida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D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ASIF09%20(6)%20Ficla%20integral%20de%20riesgo%20u%20oportunidad%20TICS%20s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SA/ASIF09%20(6)%20Ficla%20integral%20de%20riesgo%20u%20oportunida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S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GF.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PE.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T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l Proceso"/>
      <sheetName val="Datos"/>
    </sheetNames>
    <sheetDataSet>
      <sheetData sheetId="0" refreshError="1"/>
      <sheetData sheetId="1">
        <row r="2">
          <cell r="D2" t="str">
            <v>Ministerio de Salud y Protección Social</v>
          </cell>
        </row>
        <row r="3">
          <cell r="D3" t="str">
            <v xml:space="preserve">Administradora de los Recursos del Sistema de Seguridad Social en Salud ADRES </v>
          </cell>
        </row>
        <row r="4">
          <cell r="D4" t="str">
            <v>Centro Dermatológico Federico Lleras Acosta CDFLLA</v>
          </cell>
        </row>
        <row r="5">
          <cell r="D5" t="str">
            <v xml:space="preserve">Fondo de Previsión Social del Congreso de la República FONPRECON </v>
          </cell>
        </row>
        <row r="6">
          <cell r="D6" t="str">
            <v>Fondo Pasivo Social de Ferrocarriles Nacionales de Colombia FERROCARRILES</v>
          </cell>
        </row>
        <row r="7">
          <cell r="D7" t="str">
            <v>Instituto Nacional de Cancerología INC</v>
          </cell>
        </row>
        <row r="8">
          <cell r="D8" t="str">
            <v>Instituto Nacional de Salud INS</v>
          </cell>
        </row>
        <row r="9">
          <cell r="D9" t="str">
            <v>Instituto Nacional de Vigilancia de Medicamentos y Alimentos INVIMA</v>
          </cell>
        </row>
        <row r="10">
          <cell r="D10" t="str">
            <v>Sanatorio Agua de Dios</v>
          </cell>
        </row>
        <row r="11">
          <cell r="D11" t="str">
            <v xml:space="preserve">Sanatorio de Contratación </v>
          </cell>
        </row>
        <row r="12">
          <cell r="D12" t="str">
            <v>Superintendencia Nacional de Salud SUPERSALUD</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ell>
        </row>
      </sheetData>
      <sheetData sheetId="9">
        <row r="21">
          <cell r="D21" t="str">
            <v xml:space="preserve">Posibilidad de afectación reputacional  y económica por sanciones de entes de control e insatisfacción de los Usuarios internos y externos debido a la inadecuada administración de la documentación producida y recibida por el FPS FNC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inadaceado saneamiento para comercializar  los bienes inmuebles transferidos debido a  englobes con corredor ferreo y dentro de la zona de seguridad ferrea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Controles Seguridad Digital"/>
      <sheetName val="Priorización escenarios "/>
      <sheetName val="Inventario Controles "/>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insatisfacción de los grupos de valor o sanciones de entes de entes de control debido al incumplimiento de normas y estándares para la atención de PQRSD</v>
          </cell>
        </row>
      </sheetData>
      <sheetData sheetId="9">
        <row r="21">
          <cell r="D21" t="str">
            <v>Posibilidad de afectación reputacional por  insatisfacción de los grupos de valor debido a una orientación inadecuada en la prestación del servicio</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debido al Incumplimiento en la entrega de los resultados e impactos previstos por falta de medidas o mecanismos coercitivos para el recaudo en etapa persuasiva </v>
          </cell>
        </row>
      </sheetData>
      <sheetData sheetId="9">
        <row r="21">
          <cell r="D21" t="str">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ell>
        </row>
      </sheetData>
      <sheetData sheetId="10">
        <row r="21">
          <cell r="D21" t="str">
            <v>Posibilidad de afectación reputacional por Inoportuna atención de necesidades o requerimientos  en 
la atención de las peticiones de Usuarios o terceros interesados</v>
          </cell>
        </row>
      </sheetData>
      <sheetData sheetId="11">
        <row r="21">
          <cell r="D21" t="str">
            <v>Posibilidad de afectación reputacional  y económica por Inadecuada gestión  para el recaudo  anual proyectado de las obligaciones creadas a favor de las Entidades asignadas al FPS-FNC por el Gobierno Nacional.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l Proceso"/>
      <sheetName val="Dat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por Inadecuada planificación de la medición del desempeño institucional  debido a  la desarticulación de los criterios y pertinencia en los Indicadores de Gestión </v>
          </cell>
        </row>
        <row r="96">
          <cell r="D96" t="str">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v>
          </cell>
        </row>
        <row r="97">
          <cell r="D97" t="str">
            <v xml:space="preserve">
Realiza seguimiento y verificación a los reportes de los Indicadores de Gestión de cada uno de los procesos y comunica mediante correo electrónico al responsable del proceso los resultados. 
</v>
          </cell>
        </row>
        <row r="98">
          <cell r="D98"/>
        </row>
        <row r="99">
          <cell r="D99"/>
        </row>
        <row r="100">
          <cell r="D100"/>
        </row>
        <row r="101">
          <cell r="D101"/>
        </row>
        <row r="155">
          <cell r="V155" t="str">
            <v>1. Automatizar la medición de los indicadores de gestión de la entidad por medio del Software SIG-FPS adquirido durante el mes de diciembre 2021.</v>
          </cell>
        </row>
        <row r="156">
          <cell r="V156" t="str">
            <v xml:space="preserve">
2. Realiza seguimiento y verificación semestralmente a los reportes de los Indicadores de Gestión de cada uno de los procesos y comunica mediante correo electrónico al responsable del proceso los resultados. </v>
          </cell>
        </row>
        <row r="157">
          <cell r="V157"/>
        </row>
        <row r="158">
          <cell r="V158"/>
        </row>
        <row r="159">
          <cell r="V159"/>
        </row>
        <row r="160">
          <cell r="V160"/>
        </row>
        <row r="161">
          <cell r="V161"/>
        </row>
        <row r="162">
          <cell r="V162"/>
        </row>
        <row r="163">
          <cell r="V163"/>
        </row>
        <row r="164">
          <cell r="V164"/>
        </row>
      </sheetData>
      <sheetData sheetId="9">
        <row r="13">
          <cell r="V13" t="str">
            <v>Riesgo de Gestión</v>
          </cell>
        </row>
        <row r="21">
          <cell r="D21" t="str">
            <v>Posibilidad de afectación reputacional por  Inoportuno seguimiento al  Plan de Mejoramiento de la Entidad debido al incumplimiento del reporte de las acciones suscritas por parte de los procesos</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96">
          <cell r="D96" t="str">
            <v xml:space="preserve">Consulta el radicado en el aplicativo SIRECI y verifica la fecha de suscripción del plan de mejoramiento e informa al Encargado de la Administración las acciones correctivas y jefe oficina asesora de planeación y sistemas a fecha límite de suscripción
</v>
          </cell>
        </row>
        <row r="97">
          <cell r="D97" t="str">
            <v>Envía mediante correo electrónico al responsable del proceso, a los coordinadores y a los funcionarios delegados, circular para la realización de los reportes de avance del Plan de Mejoramiento institucional</v>
          </cell>
        </row>
        <row r="98">
          <cell r="D98"/>
        </row>
        <row r="99">
          <cell r="D99"/>
        </row>
        <row r="100">
          <cell r="D100"/>
        </row>
        <row r="101">
          <cell r="D101"/>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demoras en la entrega de avances y resultados de la gestión  debido  a  la inadecuada parametrización del Software de Gestión SIG-FPS</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39">
          <cell r="J39" t="str">
            <v>Inadecuada parametrización del Software de Gestión SIG-FPS</v>
          </cell>
          <cell r="AD39" t="str">
            <v>Afectación en la Imagén Institucional</v>
          </cell>
        </row>
        <row r="40">
          <cell r="J40" t="str">
            <v>Insuficiencia de asignación de recursos presupuestales para continuar la implementación del SIG</v>
          </cell>
          <cell r="AD40" t="str">
            <v>Sanciones Disciplinarias y pecuniarias</v>
          </cell>
        </row>
        <row r="41">
          <cell r="J41" t="str">
            <v>Continuidad en el contratación del personal capacitado</v>
          </cell>
          <cell r="AD41" t="str">
            <v xml:space="preserve">Demoras en la entrega de avances y resultados de la gestión </v>
          </cell>
        </row>
        <row r="42">
          <cell r="J42" t="str">
            <v>Debilidades funcionales del SOFTWARE</v>
          </cell>
          <cell r="AD42" t="str">
            <v>Reprocesos en la entidad</v>
          </cell>
        </row>
        <row r="43">
          <cell r="J43" t="str">
            <v>Falta de articulación de la documentación del SIG frente al SOFTWARE</v>
          </cell>
          <cell r="AD43" t="str">
            <v>Hallazgos de entes de control</v>
          </cell>
        </row>
        <row r="44">
          <cell r="J44" t="str">
            <v>Falta de socialización del funcionamiento del SOFTWARE</v>
          </cell>
          <cell r="AD44" t="str">
            <v>Hallazgos de control interno</v>
          </cell>
        </row>
        <row r="45">
          <cell r="J45"/>
          <cell r="AD45"/>
        </row>
        <row r="46">
          <cell r="J46"/>
          <cell r="AD46"/>
        </row>
        <row r="47">
          <cell r="J47"/>
          <cell r="AD47"/>
        </row>
        <row r="48">
          <cell r="J48"/>
          <cell r="AD48"/>
        </row>
        <row r="49">
          <cell r="AD49"/>
        </row>
        <row r="50">
          <cell r="AD50"/>
        </row>
        <row r="51">
          <cell r="J51" t="str">
            <v>Cambio de Gobierno</v>
          </cell>
          <cell r="AD51"/>
        </row>
        <row r="52">
          <cell r="J52" t="str">
            <v>Insuficiente asignación de Recursos Presupuestales</v>
          </cell>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96">
          <cell r="D96" t="str">
            <v>Ejecución del Plan del de Trabajo de Implementación del SOFTWARE SIG-FPS</v>
          </cell>
        </row>
        <row r="97">
          <cell r="D97"/>
        </row>
        <row r="98">
          <cell r="D98"/>
        </row>
        <row r="99">
          <cell r="D99"/>
        </row>
        <row r="100">
          <cell r="D100"/>
        </row>
        <row r="101">
          <cell r="D101"/>
        </row>
      </sheetData>
      <sheetData sheetId="9">
        <row r="21">
          <cell r="D21" t="str">
            <v>Posibilidad de afectación reputacional  y económica por sanciones de entes de control e insatisfacción de los grupos de valor  debido   al incumplimiento para tramitar vigencias futuras de los servicios solicitados por la entidad</v>
          </cell>
        </row>
      </sheetData>
      <sheetData sheetId="10">
        <row r="21">
          <cell r="D21" t="str">
            <v>Posibilidad de afectación reputacional  y económica por sanciones  de la Autoridad ambiental debido  al inadecuado manejo de los residuos generados por la operatividad de la entidad y al desconocimiento normativo relacionado con el manejo de residuos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ell>
        </row>
        <row r="106">
          <cell r="D106" t="str">
            <v xml:space="preserve">3.  Generar reporte semanal del listado de casos que se vencieron con número de caso, responsable, estado, tiempo transcurrido en la solución de los casos y la acción que se ejecutará para prevenir que vuelva a suceder en el futuro.
</v>
          </cell>
        </row>
        <row r="107">
          <cell r="D107"/>
        </row>
        <row r="108">
          <cell r="D108"/>
        </row>
        <row r="109">
          <cell r="D109"/>
        </row>
        <row r="110">
          <cell r="D110"/>
        </row>
        <row r="111">
          <cell r="D111"/>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Al no actualizar inventario de bienes devolutivos - cuentas personales para garantizar  custodia y aseguramiento de los mismos  </v>
          </cell>
        </row>
      </sheetData>
      <sheetData sheetId="9">
        <row r="21">
          <cell r="D21" t="str">
            <v xml:space="preserve">Posibilidad de afectación reputacional  y económica  Al no efectuar el aseguramiento de los bienes de propiedad de la entidad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hallazgos generados por los organismos de control y/o notificaciones de entidades externas  debido a la presentación de los informes de Ley por fuera de los términos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 val="Hoja1"/>
    </sheetNames>
    <sheetDataSet>
      <sheetData sheetId="0"/>
      <sheetData sheetId="1"/>
      <sheetData sheetId="2"/>
      <sheetData sheetId="3"/>
      <sheetData sheetId="4"/>
      <sheetData sheetId="5"/>
      <sheetData sheetId="6"/>
      <sheetData sheetId="7"/>
      <sheetData sheetId="8">
        <row r="21">
          <cell r="D21" t="str">
            <v>Posibilidad de afectación reputacional  y económica por hallazgos de los entes de control o el no fenecimiento de la cuenta  debido al incumplimiento normativo y del manual de politicas contables en las actividades financieras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Inoportuna atención de necesidades o requerimientos  para el reconocimiento y pago de las prestaciones económicas solicitadas por los usuarios.</v>
          </cell>
        </row>
      </sheetData>
      <sheetData sheetId="9">
        <row r="21">
          <cell r="D21" t="str">
            <v>Posibilidad de afectación reputacional  y económica por  Inadecuada aplicación de las normas legales y convencionales y procedimientos establecidos para  el pago de las prestaciones económicas</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3"/>
  <sheetViews>
    <sheetView tabSelected="1" zoomScale="55" zoomScaleNormal="55" workbookViewId="0">
      <pane xSplit="2" ySplit="7" topLeftCell="C8" activePane="bottomRight" state="frozen"/>
      <selection pane="topRight" activeCell="C1" sqref="C1"/>
      <selection pane="bottomLeft" activeCell="A8" sqref="A8"/>
      <selection pane="bottomRight" activeCell="AH4" sqref="AH4:AI4"/>
    </sheetView>
  </sheetViews>
  <sheetFormatPr baseColWidth="10" defaultColWidth="14.42578125" defaultRowHeight="15" customHeight="1" x14ac:dyDescent="0.25"/>
  <cols>
    <col min="1" max="1" width="33.7109375" customWidth="1"/>
    <col min="2" max="2" width="27.28515625" customWidth="1"/>
    <col min="3" max="4" width="16.28515625" customWidth="1"/>
    <col min="5" max="5" width="22.5703125" customWidth="1"/>
    <col min="6" max="6" width="10.7109375" customWidth="1"/>
    <col min="7" max="9" width="14.42578125" customWidth="1"/>
    <col min="10" max="10" width="28" customWidth="1"/>
    <col min="11" max="11" width="14.7109375" customWidth="1"/>
    <col min="12" max="13" width="10.7109375" customWidth="1"/>
    <col min="14" max="14" width="14.5703125" customWidth="1"/>
    <col min="15" max="15" width="10.7109375" customWidth="1"/>
    <col min="16" max="16" width="17.42578125" customWidth="1"/>
    <col min="17" max="19" width="10.7109375" customWidth="1"/>
    <col min="20" max="20" width="24.28515625" customWidth="1"/>
    <col min="21" max="21" width="18.5703125" hidden="1" customWidth="1"/>
    <col min="22" max="22" width="11.7109375" hidden="1" customWidth="1"/>
    <col min="23" max="23" width="28.140625" hidden="1" customWidth="1"/>
    <col min="24" max="24" width="10.7109375" customWidth="1"/>
    <col min="25" max="25" width="11.42578125" hidden="1" customWidth="1"/>
    <col min="26" max="27" width="10.7109375" hidden="1" customWidth="1"/>
    <col min="28" max="31" width="10.7109375" customWidth="1"/>
    <col min="32" max="34" width="13.7109375" customWidth="1"/>
    <col min="35" max="35" width="18.5703125" customWidth="1"/>
    <col min="36" max="37" width="10.7109375" hidden="1" customWidth="1"/>
    <col min="38" max="38" width="20.28515625" hidden="1" customWidth="1"/>
    <col min="39" max="39" width="16" customWidth="1"/>
  </cols>
  <sheetData>
    <row r="1" spans="1:39" ht="6.75" customHeight="1" x14ac:dyDescent="0.25"/>
    <row r="2" spans="1:39" ht="38.25" customHeight="1" x14ac:dyDescent="0.25">
      <c r="A2" s="104" t="s">
        <v>0</v>
      </c>
      <c r="B2" s="105" t="s">
        <v>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7"/>
      <c r="AH2" s="111"/>
      <c r="AI2" s="107"/>
      <c r="AJ2" s="1"/>
      <c r="AK2" s="2" t="s">
        <v>2</v>
      </c>
      <c r="AL2" s="3"/>
      <c r="AM2" s="4"/>
    </row>
    <row r="3" spans="1:39" ht="38.25" customHeight="1" x14ac:dyDescent="0.25">
      <c r="A3" s="98"/>
      <c r="B3" s="108"/>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10"/>
      <c r="AH3" s="108"/>
      <c r="AI3" s="110"/>
      <c r="AJ3" s="5"/>
      <c r="AK3" s="2" t="s">
        <v>3</v>
      </c>
      <c r="AL3" s="3"/>
      <c r="AM3" s="4"/>
    </row>
    <row r="4" spans="1:39" ht="21" customHeight="1" x14ac:dyDescent="0.25">
      <c r="A4" s="6" t="s">
        <v>4</v>
      </c>
      <c r="B4" s="112" t="s">
        <v>5</v>
      </c>
      <c r="C4" s="100"/>
      <c r="D4" s="100"/>
      <c r="E4" s="100"/>
      <c r="F4" s="100"/>
      <c r="G4" s="100"/>
      <c r="H4" s="100"/>
      <c r="I4" s="113"/>
      <c r="J4" s="100"/>
      <c r="K4" s="100"/>
      <c r="L4" s="100"/>
      <c r="M4" s="101"/>
      <c r="N4" s="112" t="s">
        <v>391</v>
      </c>
      <c r="O4" s="100"/>
      <c r="P4" s="100"/>
      <c r="Q4" s="100"/>
      <c r="R4" s="100"/>
      <c r="S4" s="100"/>
      <c r="T4" s="100"/>
      <c r="U4" s="100"/>
      <c r="V4" s="100"/>
      <c r="W4" s="100"/>
      <c r="X4" s="100"/>
      <c r="Y4" s="100"/>
      <c r="Z4" s="100"/>
      <c r="AA4" s="100"/>
      <c r="AB4" s="100"/>
      <c r="AC4" s="100"/>
      <c r="AD4" s="100"/>
      <c r="AE4" s="113"/>
      <c r="AF4" s="100"/>
      <c r="AG4" s="101"/>
      <c r="AH4" s="112" t="s">
        <v>6</v>
      </c>
      <c r="AI4" s="101"/>
      <c r="AJ4" s="7"/>
      <c r="AK4" s="8"/>
      <c r="AL4" s="9"/>
      <c r="AM4" s="4"/>
    </row>
    <row r="5" spans="1:39" ht="7.5" customHeight="1" x14ac:dyDescent="0.25">
      <c r="A5" s="10"/>
      <c r="B5" s="10"/>
      <c r="C5" s="10"/>
      <c r="D5" s="10"/>
      <c r="E5" s="10"/>
      <c r="F5" s="10"/>
      <c r="G5" s="10"/>
      <c r="H5" s="10"/>
      <c r="I5" s="10"/>
      <c r="J5" s="11"/>
      <c r="K5" s="11"/>
      <c r="L5" s="11"/>
      <c r="M5" s="11"/>
      <c r="N5" s="11"/>
      <c r="O5" s="11"/>
      <c r="P5" s="11"/>
      <c r="Q5" s="11"/>
      <c r="R5" s="11"/>
      <c r="S5" s="11"/>
      <c r="T5" s="12"/>
      <c r="U5" s="12"/>
      <c r="V5" s="12"/>
      <c r="W5" s="12"/>
      <c r="X5" s="12"/>
      <c r="Y5" s="12"/>
      <c r="Z5" s="12"/>
      <c r="AA5" s="12"/>
      <c r="AB5" s="12"/>
      <c r="AC5" s="12"/>
      <c r="AD5" s="12"/>
      <c r="AE5" s="12"/>
      <c r="AF5" s="12"/>
      <c r="AG5" s="12"/>
      <c r="AH5" s="12"/>
      <c r="AI5" s="12"/>
      <c r="AJ5" s="4"/>
      <c r="AK5" s="4"/>
      <c r="AL5" s="4"/>
      <c r="AM5" s="4"/>
    </row>
    <row r="6" spans="1:39" ht="42.75" customHeight="1" x14ac:dyDescent="0.25">
      <c r="A6" s="114" t="s">
        <v>7</v>
      </c>
      <c r="B6" s="115" t="s">
        <v>8</v>
      </c>
      <c r="C6" s="116" t="s">
        <v>9</v>
      </c>
      <c r="D6" s="101"/>
      <c r="E6" s="115" t="s">
        <v>10</v>
      </c>
      <c r="F6" s="115" t="s">
        <v>11</v>
      </c>
      <c r="G6" s="115" t="s">
        <v>12</v>
      </c>
      <c r="H6" s="115" t="s">
        <v>13</v>
      </c>
      <c r="I6" s="87" t="s">
        <v>14</v>
      </c>
      <c r="J6" s="88"/>
      <c r="K6" s="115" t="s">
        <v>15</v>
      </c>
      <c r="L6" s="116" t="s">
        <v>16</v>
      </c>
      <c r="M6" s="101"/>
      <c r="N6" s="116" t="s">
        <v>17</v>
      </c>
      <c r="O6" s="101"/>
      <c r="P6" s="115" t="s">
        <v>18</v>
      </c>
      <c r="Q6" s="119" t="s">
        <v>19</v>
      </c>
      <c r="R6" s="100"/>
      <c r="S6" s="113"/>
      <c r="T6" s="117" t="s">
        <v>20</v>
      </c>
      <c r="U6" s="102" t="s">
        <v>21</v>
      </c>
      <c r="V6" s="101"/>
      <c r="W6" s="103" t="s">
        <v>22</v>
      </c>
      <c r="X6" s="97" t="s">
        <v>23</v>
      </c>
      <c r="Y6" s="102" t="s">
        <v>21</v>
      </c>
      <c r="Z6" s="101"/>
      <c r="AA6" s="103" t="s">
        <v>22</v>
      </c>
      <c r="AB6" s="120" t="s">
        <v>24</v>
      </c>
      <c r="AC6" s="100"/>
      <c r="AD6" s="113"/>
      <c r="AE6" s="85" t="s">
        <v>351</v>
      </c>
      <c r="AF6" s="99" t="s">
        <v>25</v>
      </c>
      <c r="AG6" s="100"/>
      <c r="AH6" s="100"/>
      <c r="AI6" s="101"/>
      <c r="AJ6" s="102" t="s">
        <v>26</v>
      </c>
      <c r="AK6" s="101"/>
      <c r="AL6" s="103" t="s">
        <v>22</v>
      </c>
    </row>
    <row r="7" spans="1:39" ht="93.75" customHeight="1" x14ac:dyDescent="0.25">
      <c r="A7" s="98"/>
      <c r="B7" s="98"/>
      <c r="C7" s="13" t="s">
        <v>27</v>
      </c>
      <c r="D7" s="13" t="s">
        <v>28</v>
      </c>
      <c r="E7" s="98"/>
      <c r="F7" s="98"/>
      <c r="G7" s="98"/>
      <c r="H7" s="98"/>
      <c r="I7" s="89"/>
      <c r="J7" s="90"/>
      <c r="K7" s="98"/>
      <c r="L7" s="14" t="s">
        <v>29</v>
      </c>
      <c r="M7" s="13" t="s">
        <v>30</v>
      </c>
      <c r="N7" s="15" t="s">
        <v>31</v>
      </c>
      <c r="O7" s="15" t="s">
        <v>32</v>
      </c>
      <c r="P7" s="98"/>
      <c r="Q7" s="16" t="s">
        <v>33</v>
      </c>
      <c r="R7" s="16" t="s">
        <v>34</v>
      </c>
      <c r="S7" s="17" t="s">
        <v>35</v>
      </c>
      <c r="T7" s="118"/>
      <c r="U7" s="18" t="s">
        <v>36</v>
      </c>
      <c r="V7" s="19" t="s">
        <v>37</v>
      </c>
      <c r="W7" s="98"/>
      <c r="X7" s="98"/>
      <c r="Y7" s="18" t="s">
        <v>36</v>
      </c>
      <c r="Z7" s="19" t="s">
        <v>37</v>
      </c>
      <c r="AA7" s="98"/>
      <c r="AB7" s="16" t="s">
        <v>33</v>
      </c>
      <c r="AC7" s="16" t="s">
        <v>34</v>
      </c>
      <c r="AD7" s="17" t="s">
        <v>35</v>
      </c>
      <c r="AE7" s="86"/>
      <c r="AF7" s="20" t="s">
        <v>38</v>
      </c>
      <c r="AG7" s="21" t="s">
        <v>39</v>
      </c>
      <c r="AH7" s="74" t="s">
        <v>40</v>
      </c>
      <c r="AI7" s="74" t="s">
        <v>41</v>
      </c>
      <c r="AJ7" s="18" t="s">
        <v>36</v>
      </c>
      <c r="AK7" s="19" t="s">
        <v>37</v>
      </c>
      <c r="AL7" s="98"/>
      <c r="AM7" s="4"/>
    </row>
    <row r="8" spans="1:39" ht="409.5" x14ac:dyDescent="0.25">
      <c r="A8" s="47">
        <v>1</v>
      </c>
      <c r="B8" s="48" t="s">
        <v>146</v>
      </c>
      <c r="C8" s="48"/>
      <c r="D8" s="48" t="s">
        <v>350</v>
      </c>
      <c r="E8" s="48" t="s">
        <v>366</v>
      </c>
      <c r="F8" s="49" t="s">
        <v>147</v>
      </c>
      <c r="G8" s="49" t="s">
        <v>148</v>
      </c>
      <c r="H8" s="72" t="s">
        <v>144</v>
      </c>
      <c r="I8" s="95" t="str">
        <f>IF([2]Ficha1!$D$21="","",[2]Ficha1!$D$21)</f>
        <v xml:space="preserve">Posibilidad de afectación reputacional por Inadecuada planificación de la medición del desempeño institucional  debido a  la desarticulación de los criterios y pertinencia en los Indicadores de Gestión </v>
      </c>
      <c r="J8" s="96"/>
      <c r="K8" s="73" t="s">
        <v>179</v>
      </c>
      <c r="L8" s="50" t="s">
        <v>149</v>
      </c>
      <c r="M8" s="51" t="s">
        <v>150</v>
      </c>
      <c r="N8" s="52" t="s">
        <v>151</v>
      </c>
      <c r="O8" s="52" t="s">
        <v>152</v>
      </c>
      <c r="P8" s="52" t="s">
        <v>153</v>
      </c>
      <c r="Q8" s="53" t="s">
        <v>154</v>
      </c>
      <c r="R8" s="53" t="s">
        <v>155</v>
      </c>
      <c r="S8" s="54" t="s">
        <v>156</v>
      </c>
      <c r="T8" s="56" t="str">
        <f>CONCATENATE(IF([2]Ficha1!$D$96="","",[2]Ficha1!$D$96),"
",IF([2]Ficha1!$D$97="","",[2]Ficha1!$D$97),"
",IF([2]Ficha1!$D$98="","",[2]Ficha1!$D$98),"
",IF([2]Ficha1!$D$99="","",[2]Ficha1!$D$99),"
",IF([2]Ficha1!$D$100="","",[2]Ficha1!$D$100),"
",IF([2]Ficha1!$D$101="","",[2]Ficha1!$D$101))</f>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Realiza seguimiento y verificación a los reportes de los Indicadores de Gestión de cada uno de los procesos y comunica mediante correo electrónico al responsable del proceso los resultados. 
</v>
      </c>
      <c r="U8" s="57"/>
      <c r="V8" s="57"/>
      <c r="W8" s="57"/>
      <c r="X8" s="54"/>
      <c r="Y8" s="52" t="s">
        <v>144</v>
      </c>
      <c r="Z8" s="57"/>
      <c r="AA8" s="57"/>
      <c r="AB8" s="53" t="s">
        <v>154</v>
      </c>
      <c r="AC8" s="53" t="s">
        <v>155</v>
      </c>
      <c r="AD8" s="58" t="s">
        <v>156</v>
      </c>
      <c r="AE8" s="59" t="s">
        <v>157</v>
      </c>
      <c r="AF8" s="60" t="str">
        <f>CONCATENATE(IF([2]Ficha1!$V$155="","",[2]Ficha1!$V$155),"
",IF([2]Ficha1!$V$156="","",[2]Ficha1!$V$156),"
",IF([2]Ficha1!$V$157="","",[2]Ficha1!$V$157),"
",IF([2]Ficha1!$V$158="","",[2]Ficha1!$V$158),"
",IF([2]Ficha1!$V$159="","",[2]Ficha1!$V$159),"
",IF([2]Ficha1!$V$160="","",[2]Ficha1!$V$160),"
",IF([2]Ficha1!$V$161="","",[2]Ficha1!$V$161),"
",IF([2]Ficha1!$V$162="","",[2]Ficha1!$V$162),"
",IF([2]Ficha1!$V$163="","",[2]Ficha1!$V$163),"
",IF([2]Ficha1!$V$164="","",[2]Ficha1!$V$164))</f>
        <v xml:space="preserve">1. Automatizar la medición de los indicadores de gestión de la entidad por medio del Software SIG-FPS adquirido durante el mes de diciembre 2021.
2. Realiza seguimiento y verificación semestralmente a los reportes de los Indicadores de Gestión de cada uno de los procesos y comunica mediante correo electrónico al responsable del proceso los resultados. 
</v>
      </c>
      <c r="AG8" s="61" t="s">
        <v>158</v>
      </c>
      <c r="AH8" s="62">
        <v>44652</v>
      </c>
      <c r="AI8" s="62">
        <v>44926</v>
      </c>
      <c r="AJ8" s="62">
        <v>44652</v>
      </c>
      <c r="AK8" s="62">
        <v>44926</v>
      </c>
      <c r="AL8" s="22"/>
    </row>
    <row r="9" spans="1:39" ht="409.6" x14ac:dyDescent="0.25">
      <c r="A9" s="48">
        <v>2</v>
      </c>
      <c r="B9" s="48" t="s">
        <v>146</v>
      </c>
      <c r="C9" s="48"/>
      <c r="D9" s="48" t="s">
        <v>350</v>
      </c>
      <c r="E9" s="48" t="s">
        <v>366</v>
      </c>
      <c r="F9" s="63" t="str">
        <f>IF([2]Ficha2!$V$13="","",[2]Ficha2!$V$13)</f>
        <v>Riesgo de Gestión</v>
      </c>
      <c r="G9" s="49" t="s">
        <v>148</v>
      </c>
      <c r="H9" s="49" t="s">
        <v>144</v>
      </c>
      <c r="I9" s="93" t="str">
        <f>IF([2]Ficha2!$D$21="","",[2]Ficha2!$D$21)</f>
        <v>Posibilidad de afectación reputacional por  Inoportuno seguimiento al  Plan de Mejoramiento de la Entidad debido al incumplimiento del reporte de las acciones suscritas por parte de los procesos</v>
      </c>
      <c r="J9" s="93"/>
      <c r="K9" s="49" t="s">
        <v>179</v>
      </c>
      <c r="L9" s="66" t="str">
        <f>CONCATENATE(IF([2]Ficha2!$D$29="","",[2]Ficha2!$D$29),"
",IF([2]Ficha2!$D$30="","",[2]Ficha2!$D$30),"
",IF([2]Ficha2!$D$31="","",[2]Ficha2!$D$31),"
",IF([2]Ficha2!$D$32="","",[2]Ficha2!$D$32),"
",IF([2]Ficha2!$D$33="","",[2]Ficha2!$D$33),"
",IF([2]Ficha2!$D$34="","",[2]Ficha2!$D$34))</f>
        <v xml:space="preserve">--- Ningún Trámite y Procedimiento Administrativo
</v>
      </c>
      <c r="M9" s="66" t="str">
        <f>IF([2]Ficha2!$AD$29="","",[2]Ficha2!$AD$29)</f>
        <v>Todos los procesos en el Sistema Integrado de Gestión</v>
      </c>
      <c r="N9" s="64" t="s">
        <v>159</v>
      </c>
      <c r="O9" s="64" t="s">
        <v>152</v>
      </c>
      <c r="P9" s="55" t="s">
        <v>160</v>
      </c>
      <c r="Q9" s="129" t="s">
        <v>161</v>
      </c>
      <c r="R9" s="129" t="s">
        <v>162</v>
      </c>
      <c r="S9" s="58" t="s">
        <v>163</v>
      </c>
      <c r="T9" s="66" t="str">
        <f>CONCATENATE(IF([2]Ficha2!$D$96="","",[2]Ficha2!$D$96),"
",IF([2]Ficha2!$D$97="","",[2]Ficha2!$D$97),"
",IF([2]Ficha2!$D$98="","",[2]Ficha2!$D$98),"
",IF([2]Ficha2!$D$99="","",[2]Ficha2!$D$99),"
",IF([2]Ficha2!$D$100="","",[2]Ficha2!$D$100),"
",IF([2]Ficha2!$D$101="","",[2]Ficha2!$D$101))</f>
        <v xml:space="preserve">Consulta el radicado en el aplicativo SIRECI y verifica la fecha de suscripción del plan de mejoramiento e informa al Encargado de la Administración las acciones correctivas y jefe oficina asesora de planeación y sistemas a fecha límite de suscripción
Envía mediante correo electrónico al responsable del proceso, a los coordinadores y a los funcionarios delegados, circular para la realización de los reportes de avance del Plan de Mejoramiento institucional
</v>
      </c>
      <c r="U9" s="82"/>
      <c r="V9" s="82"/>
      <c r="W9" s="82"/>
      <c r="X9" s="58"/>
      <c r="Y9" s="55" t="s">
        <v>144</v>
      </c>
      <c r="Z9" s="82"/>
      <c r="AA9" s="82"/>
      <c r="AB9" s="129" t="s">
        <v>154</v>
      </c>
      <c r="AC9" s="129" t="s">
        <v>162</v>
      </c>
      <c r="AD9" s="58" t="s">
        <v>163</v>
      </c>
      <c r="AE9" s="59" t="s">
        <v>164</v>
      </c>
      <c r="AF9" s="61" t="s">
        <v>165</v>
      </c>
      <c r="AG9" s="61" t="s">
        <v>166</v>
      </c>
      <c r="AH9" s="62">
        <v>44652</v>
      </c>
      <c r="AI9" s="62">
        <v>44926</v>
      </c>
      <c r="AJ9" s="62">
        <v>44926</v>
      </c>
      <c r="AK9" s="65" t="s">
        <v>144</v>
      </c>
      <c r="AL9" s="22"/>
    </row>
    <row r="10" spans="1:39" ht="409.5" x14ac:dyDescent="0.25">
      <c r="A10" s="48">
        <v>3</v>
      </c>
      <c r="B10" s="48" t="s">
        <v>167</v>
      </c>
      <c r="C10" s="77"/>
      <c r="D10" s="48" t="s">
        <v>350</v>
      </c>
      <c r="E10" s="77" t="s">
        <v>353</v>
      </c>
      <c r="F10" s="63" t="str">
        <f>IF([2]Ficha2!$V$13="","",[2]Ficha2!$V$13)</f>
        <v>Riesgo de Gestión</v>
      </c>
      <c r="G10" s="49" t="s">
        <v>148</v>
      </c>
      <c r="H10" s="49" t="s">
        <v>144</v>
      </c>
      <c r="I10" s="93" t="str">
        <f>IF([3]Ficha1!$D$21="","",[3]Ficha1!$D$21)</f>
        <v>Posibilidad de afectación reputacional por demoras en la entrega de avances y resultados de la gestión  debido  a  la inadecuada parametrización del Software de Gestión SIG-FPS</v>
      </c>
      <c r="J10" s="93"/>
      <c r="K10" s="49" t="s">
        <v>179</v>
      </c>
      <c r="L10" s="66" t="str">
        <f>CONCATENATE(IF([3]Ficha1!$D$29="","",[3]Ficha1!$D$29),"
",IF([3]Ficha1!$D$30="","",[3]Ficha1!$D$30),"
",IF([3]Ficha1!$D$31="","",[3]Ficha1!$D$31),"
",IF([3]Ficha1!$D$32="","",[3]Ficha1!$D$32),"
",IF([3]Ficha1!$D$33="","",[3]Ficha1!$D$33),"
",IF([3]Ficha1!$D$34="","",[3]Ficha1!$D$34))</f>
        <v xml:space="preserve">--- Ningún Trámite y Procedimiento Administrativo
</v>
      </c>
      <c r="M10" s="66" t="str">
        <f>IF([3]Ficha1!$AD$29="","",[3]Ficha1!$AD$29)</f>
        <v>Todos los procesos en el Sistema Integrado de Gestión</v>
      </c>
      <c r="N10" s="66" t="str">
        <f>CONCATENATE(IF([3]Ficha1!$J$39="","",[3]Ficha1!$J$39),"
",IF([3]Ficha1!$J$40="","",[3]Ficha1!$J$40),"
",IF([3]Ficha1!$J$41="","",[3]Ficha1!$J$41),"
",IF([3]Ficha1!$J$42="","",[3]Ficha1!$J$42),"
",IF([3]Ficha1!$J$43="","",[3]Ficha1!$J$43),"
",IF([3]Ficha1!$J$44="","",[3]Ficha1!$J$44),"
",IF([3]Ficha1!$J$45="","",[3]Ficha1!$J$45),"
",IF([3]Ficha1!$J$46="","",[3]Ficha1!$J$46),"
",IF([3]Ficha1!$J$47="","",[3]Ficha1!$J$47),"
",IF([3]Ficha1!$J$48="","",[3]Ficha1!$J$48))</f>
        <v xml:space="preserve">Inadecuada parametrización del Software de Gestión SIG-FPS
Insuficiencia de asignación de recursos presupuestales para continuar la implementación del SIG
Continuidad en el contratación del personal capacitado
Debilidades funcionales del SOFTWARE
Falta de articulación de la documentación del SIG frente al SOFTWARE
Falta de socialización del funcionamiento del SOFTWARE
</v>
      </c>
      <c r="O10" s="66" t="str">
        <f>CONCATENATE(IF([3]Ficha1!$J$51="","",[3]Ficha1!$J$51),"
",IF([3]Ficha1!$J$52="","",[3]Ficha1!$J$52),"
",IF([3]Ficha1!$J$53="","",[3]Ficha1!$J$53),"
",IF([3]Ficha1!$J$54="","",[3]Ficha1!$J$54),"
",IF([3]Ficha1!$J$55="","",[3]Ficha1!$J$55),"
",IF([3]Ficha1!$J$56="","",[3]Ficha1!$J$56),"
",IF([3]Ficha1!$J$57="","",[3]Ficha1!$J$57),"
",IF([3]Ficha1!$J$58="","",[3]Ficha1!$J$58),"
",IF([3]Ficha1!$J$59="","",[3]Ficha1!$J$59),"
",IF([3]Ficha1!$J$60="","",[3]Ficha1!$J$60))</f>
        <v xml:space="preserve">Cambio de Gobierno
Insuficiente asignación de Recursos Presupuestales
</v>
      </c>
      <c r="P10" s="66" t="str">
        <f>CONCATENATE(IF([3]Ficha1!$AD$39="","",[3]Ficha1!$AD$39),"
",IF([3]Ficha1!$AD$40="","",[3]Ficha1!$AD$40),"
",IF([3]Ficha1!$AD$41="","",[3]Ficha1!$AD$41),"
",IF([3]Ficha1!$AD$42="","",[3]Ficha1!$AD$42),"
",IF([3]Ficha1!$AD$43="","",[3]Ficha1!$AD$43),"
",IF([3]Ficha1!$AD$44="","",[3]Ficha1!$AD$44),"
",IF([3]Ficha1!$AD$45="","",[3]Ficha1!$AD$45),"
",IF([3]Ficha1!$AD$46="","",[3]Ficha1!$AD$46),"
",IF([3]Ficha1!$AD$47="","",[3]Ficha1!$AD$47),"
",IF([3]Ficha1!$AD$48="","",[3]Ficha1!$AD$48),"
",IF([3]Ficha1!$AD$49="","",[3]Ficha1!$AD$49),"
",IF([3]Ficha1!$AD$50="","",[3]Ficha1!$AD$50),"
",IF([3]Ficha1!$AD$51="","",[3]Ficha1!$AD$51),"
",IF([3]Ficha1!$AD$52="","",[3]Ficha1!$AD$52),"
",IF([3]Ficha1!$AD$53="","",[3]Ficha1!$AD$53),"
",IF([3]Ficha1!$AD$54="","",[3]Ficha1!$AD$54),"
",IF([3]Ficha1!$AD$55="","",[3]Ficha1!$AD$55),"
",IF([3]Ficha1!$AD$56="","",[3]Ficha1!$AD$56),"
",IF([3]Ficha1!$AD$57="","",[3]Ficha1!$AD$57),"
",IF([3]Ficha1!$AD$58="","",[3]Ficha1!$AD$58),"
",IF([3]Ficha1!$AD$59="","",[3]Ficha1!$AD$59),"
",IF([3]Ficha1!$AD$60="","",[3]Ficha1!$AD$60))</f>
        <v xml:space="preserve">Afectación en la Imagén Institucional
Sanciones Disciplinarias y pecuniarias
Demoras en la entrega de avances y resultados de la gestión 
Reprocesos en la entidad
Hallazgos de entes de control
Hallazgos de control interno
</v>
      </c>
      <c r="Q10" s="129" t="s">
        <v>161</v>
      </c>
      <c r="R10" s="129" t="s">
        <v>168</v>
      </c>
      <c r="S10" s="58" t="s">
        <v>169</v>
      </c>
      <c r="T10" s="66" t="str">
        <f>CONCATENATE(IF([3]Ficha1!$D$96="","",[3]Ficha1!$D$96),"
",IF([3]Ficha1!$D$97="","",[3]Ficha1!$D$97),"
",IF([3]Ficha1!$D$98="","",[3]Ficha1!$D$98),"
",IF([3]Ficha1!$D$99="","",[3]Ficha1!$D$99),"
",IF([3]Ficha1!$D$100="","",[3]Ficha1!$D$100),"
",IF([3]Ficha1!$D$101="","",[3]Ficha1!$D$101))</f>
        <v xml:space="preserve">Ejecución del Plan del de Trabajo de Implementación del SOFTWARE SIG-FPS
</v>
      </c>
      <c r="U10" s="82"/>
      <c r="V10" s="82"/>
      <c r="W10" s="82"/>
      <c r="X10" s="58"/>
      <c r="Y10" s="55" t="s">
        <v>144</v>
      </c>
      <c r="Z10" s="82"/>
      <c r="AA10" s="82"/>
      <c r="AB10" s="129" t="s">
        <v>161</v>
      </c>
      <c r="AC10" s="129" t="s">
        <v>168</v>
      </c>
      <c r="AD10" s="58" t="s">
        <v>169</v>
      </c>
      <c r="AE10" s="59" t="s">
        <v>164</v>
      </c>
      <c r="AF10" s="55" t="s">
        <v>170</v>
      </c>
      <c r="AG10" s="55" t="s">
        <v>171</v>
      </c>
      <c r="AH10" s="62">
        <v>44652</v>
      </c>
      <c r="AI10" s="62">
        <v>44926</v>
      </c>
      <c r="AJ10" s="62">
        <v>44926</v>
      </c>
      <c r="AK10" s="65" t="s">
        <v>144</v>
      </c>
      <c r="AL10" s="22"/>
    </row>
    <row r="11" spans="1:39" ht="382.5" x14ac:dyDescent="0.25">
      <c r="A11" s="48">
        <v>4</v>
      </c>
      <c r="B11" s="48" t="s">
        <v>167</v>
      </c>
      <c r="C11" s="77"/>
      <c r="D11" s="48" t="s">
        <v>350</v>
      </c>
      <c r="E11" s="77" t="s">
        <v>353</v>
      </c>
      <c r="F11" s="63" t="str">
        <f>IF([2]Ficha2!$V$13="","",[2]Ficha2!$V$13)</f>
        <v>Riesgo de Gestión</v>
      </c>
      <c r="G11" s="49" t="s">
        <v>148</v>
      </c>
      <c r="H11" s="49" t="s">
        <v>144</v>
      </c>
      <c r="I11" s="93" t="str">
        <f>IF([3]Ficha2!$D$21="","",[3]Ficha2!$D$21)</f>
        <v>Posibilidad de afectación reputacional  y económica por sanciones de entes de control e insatisfacción de los grupos de valor  debido   al incumplimiento para tramitar vigencias futuras de los servicios solicitados por la entidad</v>
      </c>
      <c r="J11" s="93"/>
      <c r="K11" s="49" t="s">
        <v>179</v>
      </c>
      <c r="L11" s="67" t="s">
        <v>149</v>
      </c>
      <c r="M11" s="67" t="s">
        <v>150</v>
      </c>
      <c r="N11" s="55" t="s">
        <v>172</v>
      </c>
      <c r="O11" s="55" t="s">
        <v>173</v>
      </c>
      <c r="P11" s="55" t="s">
        <v>174</v>
      </c>
      <c r="Q11" s="129" t="s">
        <v>161</v>
      </c>
      <c r="R11" s="129" t="s">
        <v>175</v>
      </c>
      <c r="S11" s="58" t="s">
        <v>176</v>
      </c>
      <c r="T11" s="55" t="s">
        <v>177</v>
      </c>
      <c r="U11" s="82"/>
      <c r="V11" s="82"/>
      <c r="W11" s="82"/>
      <c r="X11" s="58"/>
      <c r="Y11" s="55" t="s">
        <v>178</v>
      </c>
      <c r="Z11" s="82"/>
      <c r="AA11" s="82"/>
      <c r="AB11" s="129" t="s">
        <v>154</v>
      </c>
      <c r="AC11" s="129" t="s">
        <v>180</v>
      </c>
      <c r="AD11" s="58" t="s">
        <v>156</v>
      </c>
      <c r="AE11" s="82" t="s">
        <v>157</v>
      </c>
      <c r="AF11" s="61" t="s">
        <v>181</v>
      </c>
      <c r="AG11" s="61" t="s">
        <v>182</v>
      </c>
      <c r="AH11" s="69" t="s">
        <v>183</v>
      </c>
      <c r="AI11" s="69" t="s">
        <v>184</v>
      </c>
      <c r="AJ11" s="69" t="s">
        <v>183</v>
      </c>
      <c r="AK11" s="69" t="s">
        <v>184</v>
      </c>
      <c r="AL11" s="22"/>
    </row>
    <row r="12" spans="1:39" ht="331.5" x14ac:dyDescent="0.25">
      <c r="A12" s="48">
        <v>5</v>
      </c>
      <c r="B12" s="48" t="s">
        <v>167</v>
      </c>
      <c r="C12" s="77"/>
      <c r="D12" s="48" t="s">
        <v>350</v>
      </c>
      <c r="E12" s="77" t="s">
        <v>353</v>
      </c>
      <c r="F12" s="63" t="str">
        <f>IF([2]Ficha2!$V$13="","",[2]Ficha2!$V$13)</f>
        <v>Riesgo de Gestión</v>
      </c>
      <c r="G12" s="49" t="s">
        <v>148</v>
      </c>
      <c r="H12" s="49" t="s">
        <v>144</v>
      </c>
      <c r="I12" s="93" t="str">
        <f>IF([3]Ficha3!$D$21="","",[3]Ficha3!$D$21)</f>
        <v>Posibilidad de afectación reputacional  y económica por sanciones  de la Autoridad ambiental debido  al inadecuado manejo de los residuos generados por la operatividad de la entidad y al desconocimiento normativo relacionado con el manejo de residuos</v>
      </c>
      <c r="J12" s="93"/>
      <c r="K12" s="49" t="s">
        <v>179</v>
      </c>
      <c r="L12" s="50" t="s">
        <v>149</v>
      </c>
      <c r="M12" s="50" t="s">
        <v>150</v>
      </c>
      <c r="N12" s="55" t="s">
        <v>185</v>
      </c>
      <c r="O12" s="55" t="s">
        <v>186</v>
      </c>
      <c r="P12" s="55" t="s">
        <v>187</v>
      </c>
      <c r="Q12" s="129" t="s">
        <v>188</v>
      </c>
      <c r="R12" s="129" t="s">
        <v>162</v>
      </c>
      <c r="S12" s="58" t="s">
        <v>163</v>
      </c>
      <c r="T12" s="55" t="s">
        <v>189</v>
      </c>
      <c r="U12" s="82"/>
      <c r="V12" s="82"/>
      <c r="W12" s="82"/>
      <c r="X12" s="58"/>
      <c r="Y12" s="55" t="s">
        <v>190</v>
      </c>
      <c r="Z12" s="82"/>
      <c r="AA12" s="82"/>
      <c r="AB12" s="129" t="s">
        <v>154</v>
      </c>
      <c r="AC12" s="129" t="s">
        <v>168</v>
      </c>
      <c r="AD12" s="58" t="s">
        <v>169</v>
      </c>
      <c r="AE12" s="82" t="s">
        <v>164</v>
      </c>
      <c r="AF12" s="55" t="s">
        <v>191</v>
      </c>
      <c r="AG12" s="55" t="s">
        <v>192</v>
      </c>
      <c r="AH12" s="62">
        <v>44562</v>
      </c>
      <c r="AI12" s="62">
        <v>44926</v>
      </c>
      <c r="AJ12" s="62">
        <v>44926</v>
      </c>
      <c r="AK12" s="68" t="s">
        <v>144</v>
      </c>
      <c r="AL12" s="22"/>
    </row>
    <row r="13" spans="1:39" ht="331.5" x14ac:dyDescent="0.25">
      <c r="A13" s="48">
        <v>6</v>
      </c>
      <c r="B13" s="48" t="s">
        <v>167</v>
      </c>
      <c r="C13" s="130" t="s">
        <v>350</v>
      </c>
      <c r="D13" s="48"/>
      <c r="E13" s="131" t="s">
        <v>381</v>
      </c>
      <c r="F13" s="63" t="str">
        <f>IF([2]Ficha2!$V$13="","",[2]Ficha2!$V$13)</f>
        <v>Riesgo de Gestión</v>
      </c>
      <c r="G13" s="49" t="s">
        <v>148</v>
      </c>
      <c r="H13" s="49" t="s">
        <v>372</v>
      </c>
      <c r="I13" s="93" t="s">
        <v>382</v>
      </c>
      <c r="J13" s="93"/>
      <c r="K13" s="49" t="s">
        <v>179</v>
      </c>
      <c r="L13" s="50" t="s">
        <v>149</v>
      </c>
      <c r="M13" s="50" t="s">
        <v>150</v>
      </c>
      <c r="N13" s="78" t="s">
        <v>384</v>
      </c>
      <c r="O13" s="78" t="s">
        <v>385</v>
      </c>
      <c r="P13" s="132" t="s">
        <v>187</v>
      </c>
      <c r="Q13" s="133" t="s">
        <v>188</v>
      </c>
      <c r="R13" s="133" t="s">
        <v>168</v>
      </c>
      <c r="S13" s="58" t="s">
        <v>169</v>
      </c>
      <c r="T13" s="78" t="s">
        <v>392</v>
      </c>
      <c r="U13" s="82"/>
      <c r="V13" s="82"/>
      <c r="W13" s="82"/>
      <c r="X13" s="78" t="s">
        <v>392</v>
      </c>
      <c r="Y13" s="55"/>
      <c r="Z13" s="82"/>
      <c r="AA13" s="82"/>
      <c r="AB13" s="133" t="s">
        <v>188</v>
      </c>
      <c r="AC13" s="133" t="s">
        <v>168</v>
      </c>
      <c r="AD13" s="58" t="s">
        <v>169</v>
      </c>
      <c r="AE13" s="82" t="s">
        <v>164</v>
      </c>
      <c r="AF13" s="78" t="s">
        <v>389</v>
      </c>
      <c r="AG13" s="78" t="s">
        <v>390</v>
      </c>
      <c r="AH13" s="79">
        <v>44866</v>
      </c>
      <c r="AI13" s="79">
        <v>44926</v>
      </c>
      <c r="AJ13" s="62"/>
      <c r="AK13" s="76"/>
      <c r="AL13" s="22"/>
    </row>
    <row r="14" spans="1:39" ht="210" x14ac:dyDescent="0.25">
      <c r="A14" s="48">
        <v>7</v>
      </c>
      <c r="B14" s="48" t="s">
        <v>167</v>
      </c>
      <c r="C14" s="130" t="s">
        <v>350</v>
      </c>
      <c r="D14" s="48"/>
      <c r="E14" s="131" t="s">
        <v>381</v>
      </c>
      <c r="F14" s="63" t="str">
        <f>IF([2]Ficha2!$V$13="","",[2]Ficha2!$V$13)</f>
        <v>Riesgo de Gestión</v>
      </c>
      <c r="G14" s="49" t="s">
        <v>148</v>
      </c>
      <c r="H14" s="49" t="s">
        <v>372</v>
      </c>
      <c r="I14" s="93" t="s">
        <v>383</v>
      </c>
      <c r="J14" s="93"/>
      <c r="K14" s="49" t="s">
        <v>179</v>
      </c>
      <c r="L14" s="50" t="s">
        <v>149</v>
      </c>
      <c r="M14" s="50" t="s">
        <v>150</v>
      </c>
      <c r="N14" s="78" t="s">
        <v>386</v>
      </c>
      <c r="O14" s="78" t="s">
        <v>387</v>
      </c>
      <c r="P14" s="78" t="s">
        <v>388</v>
      </c>
      <c r="Q14" s="129" t="s">
        <v>154</v>
      </c>
      <c r="R14" s="129" t="s">
        <v>168</v>
      </c>
      <c r="S14" s="58" t="s">
        <v>169</v>
      </c>
      <c r="T14" s="55" t="s">
        <v>393</v>
      </c>
      <c r="U14" s="82"/>
      <c r="V14" s="82"/>
      <c r="W14" s="82"/>
      <c r="X14" s="58" t="s">
        <v>143</v>
      </c>
      <c r="Y14" s="55"/>
      <c r="Z14" s="82"/>
      <c r="AA14" s="82"/>
      <c r="AB14" s="129" t="s">
        <v>396</v>
      </c>
      <c r="AC14" s="129" t="s">
        <v>397</v>
      </c>
      <c r="AD14" s="58" t="s">
        <v>169</v>
      </c>
      <c r="AE14" s="82" t="s">
        <v>164</v>
      </c>
      <c r="AF14" s="80" t="s">
        <v>394</v>
      </c>
      <c r="AG14" s="80" t="s">
        <v>395</v>
      </c>
      <c r="AH14" s="79">
        <v>44866</v>
      </c>
      <c r="AI14" s="79">
        <v>45291</v>
      </c>
      <c r="AJ14" s="62"/>
      <c r="AK14" s="76"/>
      <c r="AL14" s="22"/>
    </row>
    <row r="15" spans="1:39" ht="409.5" x14ac:dyDescent="0.25">
      <c r="A15" s="48">
        <v>8</v>
      </c>
      <c r="B15" s="48" t="s">
        <v>193</v>
      </c>
      <c r="C15" s="48"/>
      <c r="D15" s="48" t="s">
        <v>350</v>
      </c>
      <c r="E15" s="48" t="s">
        <v>365</v>
      </c>
      <c r="F15" s="63" t="str">
        <f>IF([2]Ficha2!$V$13="","",[2]Ficha2!$V$13)</f>
        <v>Riesgo de Gestión</v>
      </c>
      <c r="G15" s="49" t="s">
        <v>194</v>
      </c>
      <c r="H15" s="49" t="s">
        <v>144</v>
      </c>
      <c r="I15" s="93" t="str">
        <f>IF([4]Ficha1!$D$21="","",[4]Ficha1!$D$21)</f>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
      <c r="J15" s="93"/>
      <c r="K15" s="49" t="s">
        <v>179</v>
      </c>
      <c r="L15" s="50" t="s">
        <v>195</v>
      </c>
      <c r="M15" s="50" t="s">
        <v>150</v>
      </c>
      <c r="N15" s="55" t="s">
        <v>196</v>
      </c>
      <c r="O15" s="55" t="s">
        <v>144</v>
      </c>
      <c r="P15" s="55" t="s">
        <v>197</v>
      </c>
      <c r="Q15" s="129" t="s">
        <v>198</v>
      </c>
      <c r="R15" s="129" t="s">
        <v>168</v>
      </c>
      <c r="S15" s="58" t="s">
        <v>163</v>
      </c>
      <c r="T15" s="55" t="s">
        <v>199</v>
      </c>
      <c r="U15" s="82"/>
      <c r="V15" s="82"/>
      <c r="W15" s="82"/>
      <c r="X15" s="58"/>
      <c r="Y15" s="66" t="str">
        <f>CONCATENATE(IF([4]Ficha1!$D$106="","",[4]Ficha1!$D$106),"
",IF([4]Ficha1!$D$107="","",[4]Ficha1!$D$107),"
",IF([4]Ficha1!$D$108="","",[4]Ficha1!$D$108),"
",IF([4]Ficha1!$D$109="","",[4]Ficha1!$D$109),"
",IF([4]Ficha1!$D$110="","",[4]Ficha1!$D$110),"
",IF([4]Ficha1!$D$111="","",[4]Ficha1!$D$111))</f>
        <v xml:space="preserve">3.  Generar reporte semanal del listado de casos que se vencieron con número de caso, responsable, estado, tiempo transcurrido en la solución de los casos y la acción que se ejecutará para prevenir que vuelva a suceder en el futuro.
</v>
      </c>
      <c r="Z15" s="82"/>
      <c r="AA15" s="82"/>
      <c r="AB15" s="129" t="s">
        <v>161</v>
      </c>
      <c r="AC15" s="129" t="s">
        <v>168</v>
      </c>
      <c r="AD15" s="58" t="s">
        <v>169</v>
      </c>
      <c r="AE15" s="82" t="s">
        <v>164</v>
      </c>
      <c r="AF15" s="55" t="s">
        <v>200</v>
      </c>
      <c r="AG15" s="55" t="s">
        <v>192</v>
      </c>
      <c r="AH15" s="62">
        <v>44652</v>
      </c>
      <c r="AI15" s="62">
        <v>44926</v>
      </c>
      <c r="AJ15" s="62">
        <v>44926</v>
      </c>
      <c r="AK15" s="68" t="s">
        <v>144</v>
      </c>
      <c r="AL15" s="22"/>
    </row>
    <row r="16" spans="1:39" ht="409.5" x14ac:dyDescent="0.25">
      <c r="A16" s="48">
        <v>9</v>
      </c>
      <c r="B16" s="48" t="s">
        <v>201</v>
      </c>
      <c r="C16" s="48"/>
      <c r="D16" s="48" t="s">
        <v>350</v>
      </c>
      <c r="E16" s="48" t="s">
        <v>359</v>
      </c>
      <c r="F16" s="63" t="s">
        <v>147</v>
      </c>
      <c r="G16" s="49" t="s">
        <v>148</v>
      </c>
      <c r="H16" s="49" t="s">
        <v>144</v>
      </c>
      <c r="I16" s="93" t="str">
        <f>IF([5]Ficha1!$D$21="","",[5]Ficha1!$D$21)</f>
        <v xml:space="preserve">Posibilidad de afectación reputacional  y económica  Al no actualizar inventario de bienes devolutivos - cuentas personales para garantizar  custodia y aseguramiento de los mismos  </v>
      </c>
      <c r="J16" s="93"/>
      <c r="K16" s="49" t="s">
        <v>179</v>
      </c>
      <c r="L16" s="81" t="s">
        <v>149</v>
      </c>
      <c r="M16" s="81" t="s">
        <v>202</v>
      </c>
      <c r="N16" s="55" t="s">
        <v>203</v>
      </c>
      <c r="O16" s="55" t="s">
        <v>204</v>
      </c>
      <c r="P16" s="55" t="s">
        <v>205</v>
      </c>
      <c r="Q16" s="129" t="s">
        <v>161</v>
      </c>
      <c r="R16" s="129" t="s">
        <v>155</v>
      </c>
      <c r="S16" s="58" t="s">
        <v>169</v>
      </c>
      <c r="T16" s="55" t="s">
        <v>206</v>
      </c>
      <c r="U16" s="82"/>
      <c r="V16" s="82"/>
      <c r="W16" s="82"/>
      <c r="X16" s="58"/>
      <c r="Y16" s="55" t="s">
        <v>207</v>
      </c>
      <c r="Z16" s="82"/>
      <c r="AA16" s="82"/>
      <c r="AB16" s="129" t="s">
        <v>154</v>
      </c>
      <c r="AC16" s="129" t="s">
        <v>155</v>
      </c>
      <c r="AD16" s="58" t="s">
        <v>156</v>
      </c>
      <c r="AE16" s="82" t="s">
        <v>157</v>
      </c>
      <c r="AF16" s="61" t="s">
        <v>208</v>
      </c>
      <c r="AG16" s="61" t="s">
        <v>209</v>
      </c>
      <c r="AH16" s="69">
        <v>44652</v>
      </c>
      <c r="AI16" s="69">
        <v>44926</v>
      </c>
      <c r="AJ16" s="69">
        <v>44652</v>
      </c>
      <c r="AK16" s="69">
        <v>44926</v>
      </c>
      <c r="AL16" s="22"/>
    </row>
    <row r="17" spans="1:38" ht="409.5" x14ac:dyDescent="0.25">
      <c r="A17" s="48">
        <v>10</v>
      </c>
      <c r="B17" s="48" t="s">
        <v>201</v>
      </c>
      <c r="C17" s="48"/>
      <c r="D17" s="48" t="s">
        <v>350</v>
      </c>
      <c r="E17" s="48" t="s">
        <v>359</v>
      </c>
      <c r="F17" s="63" t="s">
        <v>147</v>
      </c>
      <c r="G17" s="49" t="s">
        <v>148</v>
      </c>
      <c r="H17" s="49" t="s">
        <v>144</v>
      </c>
      <c r="I17" s="93" t="str">
        <f>IF([5]Ficha2!$D$21="","",[5]Ficha2!$D$21)</f>
        <v xml:space="preserve">Posibilidad de afectación reputacional  y económica  Al no efectuar el aseguramiento de los bienes de propiedad de la entidad  </v>
      </c>
      <c r="J17" s="93"/>
      <c r="K17" s="49" t="s">
        <v>179</v>
      </c>
      <c r="L17" s="81" t="s">
        <v>195</v>
      </c>
      <c r="M17" s="81" t="s">
        <v>150</v>
      </c>
      <c r="N17" s="55" t="s">
        <v>210</v>
      </c>
      <c r="O17" s="55" t="s">
        <v>211</v>
      </c>
      <c r="P17" s="55" t="s">
        <v>212</v>
      </c>
      <c r="Q17" s="129" t="s">
        <v>154</v>
      </c>
      <c r="R17" s="129" t="s">
        <v>168</v>
      </c>
      <c r="S17" s="58" t="s">
        <v>169</v>
      </c>
      <c r="T17" s="55" t="s">
        <v>213</v>
      </c>
      <c r="U17" s="82"/>
      <c r="V17" s="82"/>
      <c r="W17" s="82"/>
      <c r="X17" s="58"/>
      <c r="Y17" s="55" t="s">
        <v>214</v>
      </c>
      <c r="Z17" s="82"/>
      <c r="AA17" s="82"/>
      <c r="AB17" s="129" t="s">
        <v>154</v>
      </c>
      <c r="AC17" s="129" t="s">
        <v>155</v>
      </c>
      <c r="AD17" s="58" t="s">
        <v>156</v>
      </c>
      <c r="AE17" s="82" t="s">
        <v>157</v>
      </c>
      <c r="AF17" s="61" t="s">
        <v>215</v>
      </c>
      <c r="AG17" s="61" t="s">
        <v>216</v>
      </c>
      <c r="AH17" s="69">
        <v>44652</v>
      </c>
      <c r="AI17" s="69">
        <v>44926</v>
      </c>
      <c r="AJ17" s="69">
        <v>44652</v>
      </c>
      <c r="AK17" s="69">
        <v>44926</v>
      </c>
      <c r="AL17" s="22"/>
    </row>
    <row r="18" spans="1:38" ht="409.5" x14ac:dyDescent="0.25">
      <c r="A18" s="48">
        <v>11</v>
      </c>
      <c r="B18" s="70" t="s">
        <v>217</v>
      </c>
      <c r="C18" s="70"/>
      <c r="D18" s="48" t="s">
        <v>350</v>
      </c>
      <c r="E18" s="70" t="s">
        <v>367</v>
      </c>
      <c r="F18" s="63" t="s">
        <v>147</v>
      </c>
      <c r="G18" s="49" t="s">
        <v>148</v>
      </c>
      <c r="H18" s="49" t="s">
        <v>144</v>
      </c>
      <c r="I18" s="93" t="str">
        <f>IF([6]Ficha1!$D$21="","",[6]Ficha1!$D$21)</f>
        <v>Posibilidad de afectación reputacional por hallazgos generados por los organismos de control y/o notificaciones de entidades externas  debido a la presentación de los informes de Ley por fuera de los términos</v>
      </c>
      <c r="J18" s="93"/>
      <c r="K18" s="49" t="s">
        <v>179</v>
      </c>
      <c r="L18" s="50" t="s">
        <v>195</v>
      </c>
      <c r="M18" s="50" t="s">
        <v>150</v>
      </c>
      <c r="N18" s="55" t="s">
        <v>218</v>
      </c>
      <c r="O18" s="55" t="s">
        <v>219</v>
      </c>
      <c r="P18" s="55" t="s">
        <v>220</v>
      </c>
      <c r="Q18" s="129" t="s">
        <v>188</v>
      </c>
      <c r="R18" s="129" t="s">
        <v>168</v>
      </c>
      <c r="S18" s="58" t="s">
        <v>169</v>
      </c>
      <c r="T18" s="55" t="s">
        <v>221</v>
      </c>
      <c r="U18" s="82"/>
      <c r="V18" s="82"/>
      <c r="W18" s="82"/>
      <c r="X18" s="58"/>
      <c r="Y18" s="55" t="s">
        <v>144</v>
      </c>
      <c r="Z18" s="82"/>
      <c r="AA18" s="82"/>
      <c r="AB18" s="129" t="s">
        <v>161</v>
      </c>
      <c r="AC18" s="129" t="s">
        <v>168</v>
      </c>
      <c r="AD18" s="58" t="s">
        <v>169</v>
      </c>
      <c r="AE18" s="82" t="s">
        <v>164</v>
      </c>
      <c r="AF18" s="61" t="s">
        <v>222</v>
      </c>
      <c r="AG18" s="61" t="s">
        <v>223</v>
      </c>
      <c r="AH18" s="69">
        <v>44652</v>
      </c>
      <c r="AI18" s="69">
        <v>44926</v>
      </c>
      <c r="AJ18" s="69">
        <v>44652</v>
      </c>
      <c r="AK18" s="69">
        <v>44926</v>
      </c>
      <c r="AL18" s="22"/>
    </row>
    <row r="19" spans="1:38" ht="409.5" x14ac:dyDescent="0.25">
      <c r="A19" s="48">
        <v>12</v>
      </c>
      <c r="B19" s="70" t="s">
        <v>224</v>
      </c>
      <c r="C19" s="70"/>
      <c r="D19" s="48" t="s">
        <v>350</v>
      </c>
      <c r="E19" s="70" t="s">
        <v>360</v>
      </c>
      <c r="F19" s="49" t="s">
        <v>147</v>
      </c>
      <c r="G19" s="49" t="s">
        <v>148</v>
      </c>
      <c r="H19" s="49" t="s">
        <v>144</v>
      </c>
      <c r="I19" s="93" t="str">
        <f>IF([7]Ficha1!$D$21="","",[7]Ficha1!$D$21)</f>
        <v>Posibilidad de afectación reputacional  y económica por hallazgos de los entes de control o el no fenecimiento de la cuenta  debido al incumplimiento normativo y del manual de politicas contables en las actividades financieras</v>
      </c>
      <c r="J19" s="93"/>
      <c r="K19" s="49" t="s">
        <v>179</v>
      </c>
      <c r="L19" s="50" t="s">
        <v>225</v>
      </c>
      <c r="M19" s="50" t="s">
        <v>226</v>
      </c>
      <c r="N19" s="55" t="s">
        <v>227</v>
      </c>
      <c r="O19" s="55" t="s">
        <v>228</v>
      </c>
      <c r="P19" s="55" t="s">
        <v>229</v>
      </c>
      <c r="Q19" s="129" t="s">
        <v>198</v>
      </c>
      <c r="R19" s="129" t="s">
        <v>168</v>
      </c>
      <c r="S19" s="58" t="s">
        <v>163</v>
      </c>
      <c r="T19" s="55" t="s">
        <v>230</v>
      </c>
      <c r="U19" s="82"/>
      <c r="V19" s="82"/>
      <c r="W19" s="82"/>
      <c r="X19" s="58"/>
      <c r="Y19" s="71" t="s">
        <v>144</v>
      </c>
      <c r="Z19" s="82"/>
      <c r="AA19" s="82"/>
      <c r="AB19" s="129" t="s">
        <v>161</v>
      </c>
      <c r="AC19" s="129" t="s">
        <v>168</v>
      </c>
      <c r="AD19" s="58" t="s">
        <v>169</v>
      </c>
      <c r="AE19" s="82" t="s">
        <v>164</v>
      </c>
      <c r="AF19" s="82" t="s">
        <v>231</v>
      </c>
      <c r="AG19" s="55" t="s">
        <v>192</v>
      </c>
      <c r="AH19" s="62">
        <v>44652</v>
      </c>
      <c r="AI19" s="62">
        <v>44926</v>
      </c>
      <c r="AJ19" s="62">
        <v>44926</v>
      </c>
      <c r="AK19" s="65" t="s">
        <v>144</v>
      </c>
      <c r="AL19" s="22"/>
    </row>
    <row r="20" spans="1:38" ht="409.5" x14ac:dyDescent="0.25">
      <c r="A20" s="48">
        <v>13</v>
      </c>
      <c r="B20" s="70" t="s">
        <v>232</v>
      </c>
      <c r="C20" s="70"/>
      <c r="D20" s="48" t="s">
        <v>350</v>
      </c>
      <c r="E20" s="70" t="s">
        <v>356</v>
      </c>
      <c r="F20" s="49" t="s">
        <v>147</v>
      </c>
      <c r="G20" s="49" t="s">
        <v>233</v>
      </c>
      <c r="H20" s="49" t="s">
        <v>144</v>
      </c>
      <c r="I20" s="93" t="str">
        <f>IF([8]Ficha1!$D$21="","",[8]Ficha1!$D$21)</f>
        <v>Posibilidad de afectación reputacional por Inoportuna atención de necesidades o requerimientos  para el reconocimiento y pago de las prestaciones económicas solicitadas por los usuarios.</v>
      </c>
      <c r="J20" s="93"/>
      <c r="K20" s="49" t="s">
        <v>179</v>
      </c>
      <c r="L20" s="81" t="s">
        <v>234</v>
      </c>
      <c r="M20" s="81" t="s">
        <v>226</v>
      </c>
      <c r="N20" s="55" t="s">
        <v>235</v>
      </c>
      <c r="O20" s="55" t="s">
        <v>219</v>
      </c>
      <c r="P20" s="55" t="s">
        <v>236</v>
      </c>
      <c r="Q20" s="129" t="s">
        <v>237</v>
      </c>
      <c r="R20" s="129" t="s">
        <v>175</v>
      </c>
      <c r="S20" s="58" t="s">
        <v>176</v>
      </c>
      <c r="T20" s="55" t="s">
        <v>238</v>
      </c>
      <c r="U20" s="82"/>
      <c r="V20" s="82"/>
      <c r="W20" s="82"/>
      <c r="X20" s="58"/>
      <c r="Y20" s="55" t="s">
        <v>239</v>
      </c>
      <c r="Z20" s="82"/>
      <c r="AA20" s="82"/>
      <c r="AB20" s="129" t="s">
        <v>240</v>
      </c>
      <c r="AC20" s="129" t="s">
        <v>241</v>
      </c>
      <c r="AD20" s="58" t="s">
        <v>163</v>
      </c>
      <c r="AE20" s="82" t="s">
        <v>164</v>
      </c>
      <c r="AF20" s="55" t="s">
        <v>242</v>
      </c>
      <c r="AG20" s="55" t="s">
        <v>192</v>
      </c>
      <c r="AH20" s="62">
        <v>44652</v>
      </c>
      <c r="AI20" s="62">
        <v>44926</v>
      </c>
      <c r="AJ20" s="62">
        <v>44926</v>
      </c>
      <c r="AK20" s="65" t="s">
        <v>144</v>
      </c>
      <c r="AL20" s="22"/>
    </row>
    <row r="21" spans="1:38" ht="409.5" x14ac:dyDescent="0.25">
      <c r="A21" s="48">
        <v>14</v>
      </c>
      <c r="B21" s="70" t="s">
        <v>232</v>
      </c>
      <c r="C21" s="70"/>
      <c r="D21" s="48" t="s">
        <v>350</v>
      </c>
      <c r="E21" s="70" t="s">
        <v>356</v>
      </c>
      <c r="F21" s="49" t="s">
        <v>147</v>
      </c>
      <c r="G21" s="49" t="s">
        <v>148</v>
      </c>
      <c r="H21" s="49" t="s">
        <v>144</v>
      </c>
      <c r="I21" s="93" t="str">
        <f>IF([8]Ficha2!$D$21="","",[8]Ficha2!$D$21)</f>
        <v>Posibilidad de afectación reputacional  y económica por  Inadecuada aplicación de las normas legales y convencionales y procedimientos establecidos para  el pago de las prestaciones económicas</v>
      </c>
      <c r="J21" s="93"/>
      <c r="K21" s="49" t="s">
        <v>179</v>
      </c>
      <c r="L21" s="81" t="s">
        <v>243</v>
      </c>
      <c r="M21" s="81" t="s">
        <v>202</v>
      </c>
      <c r="N21" s="55" t="s">
        <v>244</v>
      </c>
      <c r="O21" s="55" t="s">
        <v>245</v>
      </c>
      <c r="P21" s="55" t="s">
        <v>246</v>
      </c>
      <c r="Q21" s="129" t="s">
        <v>237</v>
      </c>
      <c r="R21" s="129" t="s">
        <v>175</v>
      </c>
      <c r="S21" s="58" t="s">
        <v>176</v>
      </c>
      <c r="T21" s="55" t="s">
        <v>247</v>
      </c>
      <c r="U21" s="82"/>
      <c r="V21" s="82"/>
      <c r="W21" s="82"/>
      <c r="X21" s="58"/>
      <c r="Y21" s="55" t="s">
        <v>248</v>
      </c>
      <c r="Z21" s="82"/>
      <c r="AA21" s="82"/>
      <c r="AB21" s="129" t="s">
        <v>240</v>
      </c>
      <c r="AC21" s="129" t="s">
        <v>241</v>
      </c>
      <c r="AD21" s="58" t="s">
        <v>163</v>
      </c>
      <c r="AE21" s="82" t="s">
        <v>164</v>
      </c>
      <c r="AF21" s="55" t="s">
        <v>249</v>
      </c>
      <c r="AG21" s="55" t="s">
        <v>192</v>
      </c>
      <c r="AH21" s="62">
        <v>44652</v>
      </c>
      <c r="AI21" s="62">
        <v>44926</v>
      </c>
      <c r="AJ21" s="62">
        <v>44926</v>
      </c>
      <c r="AK21" s="65" t="s">
        <v>144</v>
      </c>
      <c r="AL21" s="22"/>
    </row>
    <row r="22" spans="1:38" ht="409.5" x14ac:dyDescent="0.25">
      <c r="A22" s="48">
        <v>15</v>
      </c>
      <c r="B22" s="70" t="s">
        <v>250</v>
      </c>
      <c r="C22" s="70"/>
      <c r="D22" s="48" t="s">
        <v>350</v>
      </c>
      <c r="E22" s="70" t="s">
        <v>357</v>
      </c>
      <c r="F22" s="49" t="s">
        <v>147</v>
      </c>
      <c r="G22" s="49" t="s">
        <v>148</v>
      </c>
      <c r="H22" s="49" t="s">
        <v>144</v>
      </c>
      <c r="I22" s="134" t="str">
        <f>IF([9]Ficha1!$D$21="","",[9]Ficha1!$D$21)</f>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
      <c r="J22" s="134"/>
      <c r="K22" s="49" t="s">
        <v>179</v>
      </c>
      <c r="L22" s="50" t="s">
        <v>251</v>
      </c>
      <c r="M22" s="50" t="s">
        <v>202</v>
      </c>
      <c r="N22" s="55" t="s">
        <v>252</v>
      </c>
      <c r="O22" s="55" t="s">
        <v>219</v>
      </c>
      <c r="P22" s="55" t="s">
        <v>253</v>
      </c>
      <c r="Q22" s="129" t="s">
        <v>188</v>
      </c>
      <c r="R22" s="129" t="s">
        <v>168</v>
      </c>
      <c r="S22" s="58" t="s">
        <v>169</v>
      </c>
      <c r="T22" s="55" t="s">
        <v>254</v>
      </c>
      <c r="U22" s="82"/>
      <c r="V22" s="82"/>
      <c r="W22" s="82"/>
      <c r="X22" s="58"/>
      <c r="Y22" s="55" t="s">
        <v>144</v>
      </c>
      <c r="Z22" s="82"/>
      <c r="AA22" s="82"/>
      <c r="AB22" s="129" t="s">
        <v>161</v>
      </c>
      <c r="AC22" s="129" t="s">
        <v>168</v>
      </c>
      <c r="AD22" s="58" t="s">
        <v>169</v>
      </c>
      <c r="AE22" s="82" t="s">
        <v>164</v>
      </c>
      <c r="AF22" s="55" t="s">
        <v>255</v>
      </c>
      <c r="AG22" s="55" t="s">
        <v>192</v>
      </c>
      <c r="AH22" s="62">
        <v>44652</v>
      </c>
      <c r="AI22" s="62">
        <v>44926</v>
      </c>
      <c r="AJ22" s="62">
        <v>44926</v>
      </c>
      <c r="AK22" s="65" t="s">
        <v>144</v>
      </c>
      <c r="AL22" s="22"/>
    </row>
    <row r="23" spans="1:38" ht="273.75" customHeight="1" x14ac:dyDescent="0.25">
      <c r="A23" s="48">
        <v>16</v>
      </c>
      <c r="B23" s="135" t="s">
        <v>368</v>
      </c>
      <c r="C23" s="135" t="s">
        <v>350</v>
      </c>
      <c r="D23" s="136"/>
      <c r="E23" s="137" t="s">
        <v>369</v>
      </c>
      <c r="F23" s="135" t="s">
        <v>370</v>
      </c>
      <c r="G23" s="138" t="s">
        <v>371</v>
      </c>
      <c r="H23" s="135" t="s">
        <v>372</v>
      </c>
      <c r="I23" s="139" t="s">
        <v>398</v>
      </c>
      <c r="J23" s="140"/>
      <c r="K23" s="135" t="s">
        <v>179</v>
      </c>
      <c r="L23" s="138" t="s">
        <v>373</v>
      </c>
      <c r="M23" s="138" t="s">
        <v>374</v>
      </c>
      <c r="N23" s="141" t="s">
        <v>399</v>
      </c>
      <c r="O23" s="142"/>
      <c r="P23" s="137" t="s">
        <v>375</v>
      </c>
      <c r="Q23" s="129" t="s">
        <v>378</v>
      </c>
      <c r="R23" s="129" t="s">
        <v>378</v>
      </c>
      <c r="S23" s="58" t="s">
        <v>379</v>
      </c>
      <c r="T23" s="143" t="s">
        <v>376</v>
      </c>
      <c r="U23" s="136"/>
      <c r="V23" s="136"/>
      <c r="W23" s="136"/>
      <c r="X23" s="136"/>
      <c r="Y23" s="136"/>
      <c r="Z23" s="136"/>
      <c r="AA23" s="136"/>
      <c r="AB23" s="129" t="s">
        <v>378</v>
      </c>
      <c r="AC23" s="129" t="s">
        <v>397</v>
      </c>
      <c r="AD23" s="58" t="s">
        <v>163</v>
      </c>
      <c r="AE23" s="144" t="s">
        <v>164</v>
      </c>
      <c r="AF23" s="55" t="s">
        <v>380</v>
      </c>
      <c r="AG23" s="137" t="s">
        <v>377</v>
      </c>
      <c r="AH23" s="145">
        <v>44693</v>
      </c>
      <c r="AI23" s="145">
        <v>44727</v>
      </c>
      <c r="AJ23" s="62"/>
      <c r="AK23" s="65"/>
      <c r="AL23" s="22"/>
    </row>
    <row r="24" spans="1:38" ht="409.5" x14ac:dyDescent="0.25">
      <c r="A24" s="48">
        <v>17</v>
      </c>
      <c r="B24" s="70" t="s">
        <v>256</v>
      </c>
      <c r="C24" s="70"/>
      <c r="D24" s="48" t="s">
        <v>350</v>
      </c>
      <c r="E24" s="70" t="s">
        <v>364</v>
      </c>
      <c r="F24" s="49" t="s">
        <v>147</v>
      </c>
      <c r="G24" s="49" t="s">
        <v>148</v>
      </c>
      <c r="H24" s="49" t="s">
        <v>144</v>
      </c>
      <c r="I24" s="93" t="str">
        <f>IF([10]Ficha1!$D$21="","",[10]Ficha1!$D$21)</f>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
      <c r="J24" s="93"/>
      <c r="K24" s="49" t="s">
        <v>179</v>
      </c>
      <c r="L24" s="50" t="s">
        <v>195</v>
      </c>
      <c r="M24" s="50" t="s">
        <v>150</v>
      </c>
      <c r="N24" s="55" t="s">
        <v>257</v>
      </c>
      <c r="O24" s="55" t="s">
        <v>144</v>
      </c>
      <c r="P24" s="55" t="s">
        <v>258</v>
      </c>
      <c r="Q24" s="129" t="s">
        <v>154</v>
      </c>
      <c r="R24" s="129" t="s">
        <v>175</v>
      </c>
      <c r="S24" s="58" t="s">
        <v>176</v>
      </c>
      <c r="T24" s="55" t="s">
        <v>259</v>
      </c>
      <c r="U24" s="82"/>
      <c r="V24" s="82"/>
      <c r="W24" s="82"/>
      <c r="X24" s="58"/>
      <c r="Y24" s="55" t="s">
        <v>260</v>
      </c>
      <c r="Z24" s="82"/>
      <c r="AA24" s="82"/>
      <c r="AB24" s="129" t="s">
        <v>261</v>
      </c>
      <c r="AC24" s="129" t="s">
        <v>262</v>
      </c>
      <c r="AD24" s="58" t="s">
        <v>163</v>
      </c>
      <c r="AE24" s="82" t="s">
        <v>164</v>
      </c>
      <c r="AF24" s="55" t="s">
        <v>263</v>
      </c>
      <c r="AG24" s="55" t="s">
        <v>192</v>
      </c>
      <c r="AH24" s="62">
        <v>44652</v>
      </c>
      <c r="AI24" s="62">
        <v>44926</v>
      </c>
      <c r="AJ24" s="62">
        <v>44926</v>
      </c>
      <c r="AK24" s="65" t="s">
        <v>144</v>
      </c>
      <c r="AL24" s="22"/>
    </row>
    <row r="25" spans="1:38" ht="369.75" x14ac:dyDescent="0.25">
      <c r="A25" s="48">
        <v>18</v>
      </c>
      <c r="B25" s="70" t="s">
        <v>256</v>
      </c>
      <c r="C25" s="70"/>
      <c r="D25" s="48" t="s">
        <v>350</v>
      </c>
      <c r="E25" s="70" t="s">
        <v>364</v>
      </c>
      <c r="F25" s="49" t="s">
        <v>147</v>
      </c>
      <c r="G25" s="49" t="s">
        <v>148</v>
      </c>
      <c r="H25" s="49" t="s">
        <v>144</v>
      </c>
      <c r="I25" s="93" t="str">
        <f>IF([10]Ficha2!$D$21="","",[10]Ficha2!$D$21)</f>
        <v xml:space="preserve">Posibilidad de afectación reputacional  y económica por sanciones de entes de control e insatisfacción de los Usuarios internos y externos debido a la inadecuada administración de la documentación producida y recibida por el FPS FNC </v>
      </c>
      <c r="J25" s="93"/>
      <c r="K25" s="49" t="s">
        <v>179</v>
      </c>
      <c r="L25" s="50" t="s">
        <v>195</v>
      </c>
      <c r="M25" s="50" t="s">
        <v>150</v>
      </c>
      <c r="N25" s="55" t="s">
        <v>264</v>
      </c>
      <c r="O25" s="55" t="s">
        <v>144</v>
      </c>
      <c r="P25" s="55" t="s">
        <v>265</v>
      </c>
      <c r="Q25" s="129" t="s">
        <v>198</v>
      </c>
      <c r="R25" s="129" t="s">
        <v>175</v>
      </c>
      <c r="S25" s="58" t="s">
        <v>176</v>
      </c>
      <c r="T25" s="55" t="s">
        <v>266</v>
      </c>
      <c r="U25" s="82"/>
      <c r="V25" s="82"/>
      <c r="W25" s="82"/>
      <c r="X25" s="58"/>
      <c r="Y25" s="55" t="s">
        <v>144</v>
      </c>
      <c r="Z25" s="82"/>
      <c r="AA25" s="82"/>
      <c r="AB25" s="129" t="s">
        <v>267</v>
      </c>
      <c r="AC25" s="129" t="s">
        <v>268</v>
      </c>
      <c r="AD25" s="58" t="s">
        <v>176</v>
      </c>
      <c r="AE25" s="82" t="s">
        <v>164</v>
      </c>
      <c r="AF25" s="55" t="s">
        <v>269</v>
      </c>
      <c r="AG25" s="55" t="s">
        <v>192</v>
      </c>
      <c r="AH25" s="62">
        <v>44652</v>
      </c>
      <c r="AI25" s="62">
        <v>44926</v>
      </c>
      <c r="AJ25" s="62">
        <v>44926</v>
      </c>
      <c r="AK25" s="65" t="s">
        <v>144</v>
      </c>
      <c r="AL25" s="22"/>
    </row>
    <row r="26" spans="1:38" ht="409.5" x14ac:dyDescent="0.25">
      <c r="A26" s="48">
        <v>19</v>
      </c>
      <c r="B26" s="70" t="s">
        <v>270</v>
      </c>
      <c r="C26" s="70"/>
      <c r="D26" s="48" t="s">
        <v>350</v>
      </c>
      <c r="E26" s="70" t="s">
        <v>358</v>
      </c>
      <c r="F26" s="49" t="s">
        <v>147</v>
      </c>
      <c r="G26" s="49" t="s">
        <v>271</v>
      </c>
      <c r="H26" s="49" t="s">
        <v>144</v>
      </c>
      <c r="I26" s="93" t="str">
        <f>IF([11]Ficha1!$D$21="","",[11]Ficha1!$D$21)</f>
        <v>Posibilidad de afectación reputacional por inadaceado saneamiento para comercializar  los bienes inmuebles transferidos debido a  englobes con corredor ferreo y dentro de la zona de seguridad ferrea</v>
      </c>
      <c r="J26" s="93"/>
      <c r="K26" s="49" t="s">
        <v>179</v>
      </c>
      <c r="L26" s="50" t="s">
        <v>149</v>
      </c>
      <c r="M26" s="50" t="s">
        <v>226</v>
      </c>
      <c r="N26" s="55" t="s">
        <v>272</v>
      </c>
      <c r="O26" s="55" t="s">
        <v>273</v>
      </c>
      <c r="P26" s="55" t="s">
        <v>274</v>
      </c>
      <c r="Q26" s="129" t="s">
        <v>161</v>
      </c>
      <c r="R26" s="129" t="s">
        <v>175</v>
      </c>
      <c r="S26" s="58" t="s">
        <v>176</v>
      </c>
      <c r="T26" s="55" t="s">
        <v>275</v>
      </c>
      <c r="U26" s="82"/>
      <c r="V26" s="82"/>
      <c r="W26" s="82"/>
      <c r="X26" s="58"/>
      <c r="Y26" s="55" t="s">
        <v>144</v>
      </c>
      <c r="Z26" s="82"/>
      <c r="AA26" s="82"/>
      <c r="AB26" s="129" t="s">
        <v>161</v>
      </c>
      <c r="AC26" s="129" t="s">
        <v>268</v>
      </c>
      <c r="AD26" s="58" t="s">
        <v>176</v>
      </c>
      <c r="AE26" s="82" t="s">
        <v>164</v>
      </c>
      <c r="AF26" s="55" t="s">
        <v>276</v>
      </c>
      <c r="AG26" s="55" t="s">
        <v>192</v>
      </c>
      <c r="AH26" s="62">
        <v>44652</v>
      </c>
      <c r="AI26" s="62">
        <v>44926</v>
      </c>
      <c r="AJ26" s="62">
        <v>44926</v>
      </c>
      <c r="AK26" s="65" t="s">
        <v>144</v>
      </c>
      <c r="AL26" s="22"/>
    </row>
    <row r="27" spans="1:38" ht="409.5" x14ac:dyDescent="0.25">
      <c r="A27" s="48">
        <v>20</v>
      </c>
      <c r="B27" s="70" t="s">
        <v>277</v>
      </c>
      <c r="C27" s="70"/>
      <c r="D27" s="48" t="s">
        <v>350</v>
      </c>
      <c r="E27" s="70" t="s">
        <v>355</v>
      </c>
      <c r="F27" s="49" t="s">
        <v>278</v>
      </c>
      <c r="G27" s="49" t="s">
        <v>279</v>
      </c>
      <c r="H27" s="49" t="s">
        <v>144</v>
      </c>
      <c r="I27" s="134" t="s">
        <v>280</v>
      </c>
      <c r="J27" s="134"/>
      <c r="K27" s="49" t="s">
        <v>179</v>
      </c>
      <c r="L27" s="55" t="s">
        <v>149</v>
      </c>
      <c r="M27" s="55" t="s">
        <v>150</v>
      </c>
      <c r="N27" s="55" t="s">
        <v>281</v>
      </c>
      <c r="O27" s="55" t="s">
        <v>282</v>
      </c>
      <c r="P27" s="55" t="s">
        <v>283</v>
      </c>
      <c r="Q27" s="129" t="s">
        <v>284</v>
      </c>
      <c r="R27" s="129" t="s">
        <v>285</v>
      </c>
      <c r="S27" s="58" t="s">
        <v>169</v>
      </c>
      <c r="T27" s="55" t="s">
        <v>286</v>
      </c>
      <c r="U27" s="82"/>
      <c r="V27" s="82"/>
      <c r="W27" s="82"/>
      <c r="X27" s="58"/>
      <c r="Y27" s="55" t="s">
        <v>287</v>
      </c>
      <c r="Z27" s="82"/>
      <c r="AA27" s="82"/>
      <c r="AB27" s="129" t="s">
        <v>288</v>
      </c>
      <c r="AC27" s="129" t="s">
        <v>285</v>
      </c>
      <c r="AD27" s="58" t="s">
        <v>156</v>
      </c>
      <c r="AE27" s="82" t="s">
        <v>157</v>
      </c>
      <c r="AF27" s="61" t="s">
        <v>289</v>
      </c>
      <c r="AG27" s="61" t="s">
        <v>290</v>
      </c>
      <c r="AH27" s="62">
        <v>44652</v>
      </c>
      <c r="AI27" s="62">
        <v>44926</v>
      </c>
      <c r="AJ27" s="62">
        <v>44652</v>
      </c>
      <c r="AK27" s="62">
        <v>44926</v>
      </c>
      <c r="AL27" s="22"/>
    </row>
    <row r="28" spans="1:38" ht="382.5" x14ac:dyDescent="0.25">
      <c r="A28" s="48">
        <v>21</v>
      </c>
      <c r="B28" s="70" t="s">
        <v>291</v>
      </c>
      <c r="C28" s="70"/>
      <c r="D28" s="48" t="s">
        <v>350</v>
      </c>
      <c r="E28" s="70" t="s">
        <v>354</v>
      </c>
      <c r="F28" s="49" t="s">
        <v>278</v>
      </c>
      <c r="G28" s="49" t="s">
        <v>233</v>
      </c>
      <c r="H28" s="49" t="s">
        <v>144</v>
      </c>
      <c r="I28" s="93" t="str">
        <f>IF([12]Ficha1!$D$21="","",[12]Ficha1!$D$21)</f>
        <v>Posibilidad de afectación reputacional  y económica por insatisfacción de los grupos de valor o sanciones de entes de entes de control debido al incumplimiento de normas y estándares para la atención de PQRSD</v>
      </c>
      <c r="J28" s="93"/>
      <c r="K28" s="49" t="s">
        <v>179</v>
      </c>
      <c r="L28" s="81" t="s">
        <v>195</v>
      </c>
      <c r="M28" s="81" t="s">
        <v>150</v>
      </c>
      <c r="N28" s="55" t="s">
        <v>292</v>
      </c>
      <c r="O28" s="55" t="s">
        <v>186</v>
      </c>
      <c r="P28" s="55" t="s">
        <v>293</v>
      </c>
      <c r="Q28" s="129" t="s">
        <v>188</v>
      </c>
      <c r="R28" s="129" t="s">
        <v>175</v>
      </c>
      <c r="S28" s="58" t="s">
        <v>176</v>
      </c>
      <c r="T28" s="55" t="s">
        <v>294</v>
      </c>
      <c r="U28" s="82"/>
      <c r="V28" s="82"/>
      <c r="W28" s="82"/>
      <c r="X28" s="58"/>
      <c r="Y28" s="55" t="s">
        <v>295</v>
      </c>
      <c r="Z28" s="82"/>
      <c r="AA28" s="82"/>
      <c r="AB28" s="129" t="s">
        <v>161</v>
      </c>
      <c r="AC28" s="129" t="s">
        <v>168</v>
      </c>
      <c r="AD28" s="58" t="s">
        <v>169</v>
      </c>
      <c r="AE28" s="82" t="s">
        <v>164</v>
      </c>
      <c r="AF28" s="55" t="s">
        <v>296</v>
      </c>
      <c r="AG28" s="55" t="s">
        <v>192</v>
      </c>
      <c r="AH28" s="62">
        <v>44652</v>
      </c>
      <c r="AI28" s="62">
        <v>44926</v>
      </c>
      <c r="AJ28" s="62">
        <v>44926</v>
      </c>
      <c r="AK28" s="65" t="s">
        <v>144</v>
      </c>
      <c r="AL28" s="22"/>
    </row>
    <row r="29" spans="1:38" ht="409.5" x14ac:dyDescent="0.25">
      <c r="A29" s="48">
        <v>22</v>
      </c>
      <c r="B29" s="70" t="s">
        <v>291</v>
      </c>
      <c r="C29" s="70"/>
      <c r="D29" s="48" t="s">
        <v>350</v>
      </c>
      <c r="E29" s="70" t="s">
        <v>354</v>
      </c>
      <c r="F29" s="49" t="s">
        <v>278</v>
      </c>
      <c r="G29" s="49" t="s">
        <v>148</v>
      </c>
      <c r="H29" s="49" t="s">
        <v>144</v>
      </c>
      <c r="I29" s="93" t="str">
        <f>IF([12]Ficha2!$D$21="","",[12]Ficha2!$D$21)</f>
        <v>Posibilidad de afectación reputacional por  insatisfacción de los grupos de valor debido a una orientación inadecuada en la prestación del servicio</v>
      </c>
      <c r="J29" s="93"/>
      <c r="K29" s="49" t="s">
        <v>179</v>
      </c>
      <c r="L29" s="50" t="s">
        <v>195</v>
      </c>
      <c r="M29" s="50" t="s">
        <v>297</v>
      </c>
      <c r="N29" s="55" t="s">
        <v>298</v>
      </c>
      <c r="O29" s="55" t="s">
        <v>299</v>
      </c>
      <c r="P29" s="55" t="s">
        <v>300</v>
      </c>
      <c r="Q29" s="129" t="s">
        <v>198</v>
      </c>
      <c r="R29" s="129" t="s">
        <v>175</v>
      </c>
      <c r="S29" s="58" t="s">
        <v>176</v>
      </c>
      <c r="T29" s="55" t="s">
        <v>301</v>
      </c>
      <c r="U29" s="82"/>
      <c r="V29" s="82"/>
      <c r="W29" s="82"/>
      <c r="X29" s="58"/>
      <c r="Y29" s="55" t="s">
        <v>302</v>
      </c>
      <c r="Z29" s="82"/>
      <c r="AA29" s="82"/>
      <c r="AB29" s="129" t="s">
        <v>261</v>
      </c>
      <c r="AC29" s="129" t="s">
        <v>241</v>
      </c>
      <c r="AD29" s="58" t="s">
        <v>163</v>
      </c>
      <c r="AE29" s="82" t="s">
        <v>164</v>
      </c>
      <c r="AF29" s="55" t="s">
        <v>303</v>
      </c>
      <c r="AG29" s="55" t="s">
        <v>192</v>
      </c>
      <c r="AH29" s="62">
        <v>44652</v>
      </c>
      <c r="AI29" s="62">
        <v>44926</v>
      </c>
      <c r="AJ29" s="62">
        <v>44926</v>
      </c>
      <c r="AK29" s="65" t="s">
        <v>144</v>
      </c>
      <c r="AL29" s="22"/>
    </row>
    <row r="30" spans="1:38" ht="409.5" x14ac:dyDescent="0.25">
      <c r="A30" s="48">
        <v>23</v>
      </c>
      <c r="B30" s="48" t="s">
        <v>304</v>
      </c>
      <c r="C30" s="146"/>
      <c r="D30" s="48" t="s">
        <v>350</v>
      </c>
      <c r="E30" s="146" t="s">
        <v>361</v>
      </c>
      <c r="F30" s="49" t="s">
        <v>278</v>
      </c>
      <c r="G30" s="49" t="s">
        <v>148</v>
      </c>
      <c r="H30" s="49" t="s">
        <v>144</v>
      </c>
      <c r="I30" s="93" t="str">
        <f>IF([13]Ficha1!$D$21="","",[13]Ficha1!$D$21)</f>
        <v xml:space="preserve">Posibilidad de afectación reputacional debido al Incumplimiento en la entrega de los resultados e impactos previstos por falta de medidas o mecanismos coercitivos para el recaudo en etapa persuasiva </v>
      </c>
      <c r="J30" s="93"/>
      <c r="K30" s="49" t="s">
        <v>179</v>
      </c>
      <c r="L30" s="81" t="s">
        <v>305</v>
      </c>
      <c r="M30" s="81" t="s">
        <v>226</v>
      </c>
      <c r="N30" s="55" t="s">
        <v>306</v>
      </c>
      <c r="O30" s="55" t="s">
        <v>307</v>
      </c>
      <c r="P30" s="55" t="s">
        <v>308</v>
      </c>
      <c r="Q30" s="129" t="s">
        <v>188</v>
      </c>
      <c r="R30" s="129" t="s">
        <v>309</v>
      </c>
      <c r="S30" s="58" t="s">
        <v>169</v>
      </c>
      <c r="T30" s="55" t="s">
        <v>310</v>
      </c>
      <c r="U30" s="82"/>
      <c r="V30" s="82"/>
      <c r="W30" s="82"/>
      <c r="X30" s="58"/>
      <c r="Y30" s="55" t="s">
        <v>144</v>
      </c>
      <c r="Z30" s="55" t="s">
        <v>144</v>
      </c>
      <c r="AA30" s="55" t="s">
        <v>144</v>
      </c>
      <c r="AB30" s="129" t="s">
        <v>154</v>
      </c>
      <c r="AC30" s="129" t="s">
        <v>309</v>
      </c>
      <c r="AD30" s="58" t="s">
        <v>156</v>
      </c>
      <c r="AE30" s="82" t="s">
        <v>157</v>
      </c>
      <c r="AF30" s="55" t="s">
        <v>311</v>
      </c>
      <c r="AG30" s="55" t="s">
        <v>192</v>
      </c>
      <c r="AH30" s="62">
        <v>44652</v>
      </c>
      <c r="AI30" s="62">
        <v>44926</v>
      </c>
      <c r="AJ30" s="62">
        <v>44926</v>
      </c>
      <c r="AK30" s="65" t="s">
        <v>144</v>
      </c>
      <c r="AL30" s="22"/>
    </row>
    <row r="31" spans="1:38" ht="409.5" x14ac:dyDescent="0.25">
      <c r="A31" s="48">
        <v>24</v>
      </c>
      <c r="B31" s="48" t="s">
        <v>304</v>
      </c>
      <c r="C31" s="48"/>
      <c r="D31" s="48" t="s">
        <v>350</v>
      </c>
      <c r="E31" s="48" t="s">
        <v>362</v>
      </c>
      <c r="F31" s="49" t="s">
        <v>278</v>
      </c>
      <c r="G31" s="49" t="s">
        <v>148</v>
      </c>
      <c r="H31" s="49" t="s">
        <v>144</v>
      </c>
      <c r="I31" s="93" t="str">
        <f>IF([13]Ficha2!$D$21="","",[13]Ficha2!$D$21)</f>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
      <c r="J31" s="93"/>
      <c r="K31" s="49" t="s">
        <v>179</v>
      </c>
      <c r="L31" s="50" t="s">
        <v>149</v>
      </c>
      <c r="M31" s="50" t="s">
        <v>226</v>
      </c>
      <c r="N31" s="55" t="s">
        <v>312</v>
      </c>
      <c r="O31" s="55" t="s">
        <v>313</v>
      </c>
      <c r="P31" s="55" t="s">
        <v>314</v>
      </c>
      <c r="Q31" s="129" t="s">
        <v>161</v>
      </c>
      <c r="R31" s="129" t="s">
        <v>162</v>
      </c>
      <c r="S31" s="58" t="s">
        <v>163</v>
      </c>
      <c r="T31" s="55" t="s">
        <v>315</v>
      </c>
      <c r="U31" s="82"/>
      <c r="V31" s="82"/>
      <c r="W31" s="82"/>
      <c r="X31" s="58"/>
      <c r="Y31" s="55" t="s">
        <v>144</v>
      </c>
      <c r="Z31" s="55" t="s">
        <v>144</v>
      </c>
      <c r="AA31" s="55" t="s">
        <v>144</v>
      </c>
      <c r="AB31" s="129" t="s">
        <v>154</v>
      </c>
      <c r="AC31" s="129" t="s">
        <v>316</v>
      </c>
      <c r="AD31" s="58" t="s">
        <v>163</v>
      </c>
      <c r="AE31" s="82" t="s">
        <v>164</v>
      </c>
      <c r="AF31" s="55" t="s">
        <v>317</v>
      </c>
      <c r="AG31" s="55" t="s">
        <v>192</v>
      </c>
      <c r="AH31" s="62">
        <v>44652</v>
      </c>
      <c r="AI31" s="62">
        <v>44926</v>
      </c>
      <c r="AJ31" s="62">
        <v>44926</v>
      </c>
      <c r="AK31" s="65" t="s">
        <v>144</v>
      </c>
      <c r="AL31" s="22"/>
    </row>
    <row r="32" spans="1:38" ht="409.5" x14ac:dyDescent="0.25">
      <c r="A32" s="48">
        <v>25</v>
      </c>
      <c r="B32" s="48" t="s">
        <v>304</v>
      </c>
      <c r="C32" s="48"/>
      <c r="D32" s="48" t="s">
        <v>350</v>
      </c>
      <c r="E32" s="48" t="s">
        <v>362</v>
      </c>
      <c r="F32" s="49" t="s">
        <v>278</v>
      </c>
      <c r="G32" s="49" t="s">
        <v>233</v>
      </c>
      <c r="H32" s="49" t="s">
        <v>144</v>
      </c>
      <c r="I32" s="93" t="str">
        <f>IF([13]Ficha3!$D$21="","",[13]Ficha3!$D$21)</f>
        <v>Posibilidad de afectación reputacional por Inoportuna atención de necesidades o requerimientos  en 
la atención de las peticiones de Usuarios o terceros interesados</v>
      </c>
      <c r="J32" s="93"/>
      <c r="K32" s="49" t="s">
        <v>179</v>
      </c>
      <c r="L32" s="50" t="s">
        <v>318</v>
      </c>
      <c r="M32" s="50" t="s">
        <v>226</v>
      </c>
      <c r="N32" s="55" t="s">
        <v>319</v>
      </c>
      <c r="O32" s="55" t="s">
        <v>320</v>
      </c>
      <c r="P32" s="55" t="s">
        <v>321</v>
      </c>
      <c r="Q32" s="129" t="s">
        <v>237</v>
      </c>
      <c r="R32" s="129" t="s">
        <v>168</v>
      </c>
      <c r="S32" s="58" t="s">
        <v>163</v>
      </c>
      <c r="T32" s="55" t="s">
        <v>322</v>
      </c>
      <c r="U32" s="82"/>
      <c r="V32" s="82"/>
      <c r="W32" s="82"/>
      <c r="X32" s="58"/>
      <c r="Y32" s="55" t="s">
        <v>144</v>
      </c>
      <c r="Z32" s="82"/>
      <c r="AA32" s="82"/>
      <c r="AB32" s="129" t="s">
        <v>161</v>
      </c>
      <c r="AC32" s="129" t="s">
        <v>168</v>
      </c>
      <c r="AD32" s="58" t="s">
        <v>169</v>
      </c>
      <c r="AE32" s="82" t="s">
        <v>164</v>
      </c>
      <c r="AF32" s="55" t="s">
        <v>323</v>
      </c>
      <c r="AG32" s="55" t="s">
        <v>192</v>
      </c>
      <c r="AH32" s="62">
        <v>44652</v>
      </c>
      <c r="AI32" s="62">
        <v>44926</v>
      </c>
      <c r="AJ32" s="62">
        <v>44926</v>
      </c>
      <c r="AK32" s="65" t="s">
        <v>144</v>
      </c>
      <c r="AL32" s="22"/>
    </row>
    <row r="33" spans="1:38" ht="409.5" x14ac:dyDescent="0.25">
      <c r="A33" s="48">
        <v>26</v>
      </c>
      <c r="B33" s="48" t="s">
        <v>304</v>
      </c>
      <c r="C33" s="48"/>
      <c r="D33" s="48" t="s">
        <v>350</v>
      </c>
      <c r="E33" s="48" t="s">
        <v>362</v>
      </c>
      <c r="F33" s="49" t="s">
        <v>278</v>
      </c>
      <c r="G33" s="49" t="s">
        <v>148</v>
      </c>
      <c r="H33" s="49" t="s">
        <v>144</v>
      </c>
      <c r="I33" s="93" t="str">
        <f>IF([13]Ficha4!$D$21="","",[13]Ficha4!$D$21)</f>
        <v>Posibilidad de afectación reputacional  y económica por Inadecuada gestión  para el recaudo  anual proyectado de las obligaciones creadas a favor de las Entidades asignadas al FPS-FNC por el Gobierno Nacional.</v>
      </c>
      <c r="J33" s="93"/>
      <c r="K33" s="49" t="s">
        <v>179</v>
      </c>
      <c r="L33" s="50" t="s">
        <v>324</v>
      </c>
      <c r="M33" s="50" t="s">
        <v>226</v>
      </c>
      <c r="N33" s="55" t="s">
        <v>325</v>
      </c>
      <c r="O33" s="55" t="s">
        <v>326</v>
      </c>
      <c r="P33" s="55" t="s">
        <v>327</v>
      </c>
      <c r="Q33" s="129" t="s">
        <v>161</v>
      </c>
      <c r="R33" s="129" t="s">
        <v>175</v>
      </c>
      <c r="S33" s="58" t="s">
        <v>328</v>
      </c>
      <c r="T33" s="55" t="s">
        <v>329</v>
      </c>
      <c r="U33" s="82"/>
      <c r="V33" s="82"/>
      <c r="W33" s="82"/>
      <c r="X33" s="58"/>
      <c r="Y33" s="55" t="s">
        <v>330</v>
      </c>
      <c r="Z33" s="82"/>
      <c r="AA33" s="82"/>
      <c r="AB33" s="129" t="s">
        <v>154</v>
      </c>
      <c r="AC33" s="129" t="s">
        <v>241</v>
      </c>
      <c r="AD33" s="58" t="s">
        <v>331</v>
      </c>
      <c r="AE33" s="82" t="s">
        <v>164</v>
      </c>
      <c r="AF33" s="55" t="s">
        <v>332</v>
      </c>
      <c r="AG33" s="55" t="s">
        <v>192</v>
      </c>
      <c r="AH33" s="62">
        <v>44652</v>
      </c>
      <c r="AI33" s="62">
        <v>44926</v>
      </c>
      <c r="AJ33" s="62">
        <v>44926</v>
      </c>
      <c r="AK33" s="65" t="s">
        <v>144</v>
      </c>
      <c r="AL33" s="22"/>
    </row>
    <row r="34" spans="1:38" ht="409.5" x14ac:dyDescent="0.25">
      <c r="A34" s="48">
        <v>27</v>
      </c>
      <c r="B34" s="70" t="s">
        <v>333</v>
      </c>
      <c r="C34" s="70"/>
      <c r="D34" s="48" t="s">
        <v>350</v>
      </c>
      <c r="E34" s="70" t="s">
        <v>363</v>
      </c>
      <c r="F34" s="49" t="s">
        <v>278</v>
      </c>
      <c r="G34" s="49" t="s">
        <v>148</v>
      </c>
      <c r="H34" s="49" t="s">
        <v>144</v>
      </c>
      <c r="I34" s="94" t="s">
        <v>334</v>
      </c>
      <c r="J34" s="94"/>
      <c r="K34" s="49" t="s">
        <v>179</v>
      </c>
      <c r="L34" s="55" t="s">
        <v>195</v>
      </c>
      <c r="M34" s="55" t="s">
        <v>335</v>
      </c>
      <c r="N34" s="55" t="s">
        <v>336</v>
      </c>
      <c r="O34" s="55" t="s">
        <v>337</v>
      </c>
      <c r="P34" s="55" t="s">
        <v>338</v>
      </c>
      <c r="Q34" s="129" t="s">
        <v>261</v>
      </c>
      <c r="R34" s="129" t="s">
        <v>168</v>
      </c>
      <c r="S34" s="58" t="s">
        <v>169</v>
      </c>
      <c r="T34" s="55" t="s">
        <v>339</v>
      </c>
      <c r="U34" s="82"/>
      <c r="V34" s="82"/>
      <c r="W34" s="82"/>
      <c r="X34" s="58"/>
      <c r="Y34" s="55" t="s">
        <v>340</v>
      </c>
      <c r="Z34" s="82"/>
      <c r="AA34" s="82"/>
      <c r="AB34" s="129" t="s">
        <v>154</v>
      </c>
      <c r="AC34" s="129" t="s">
        <v>309</v>
      </c>
      <c r="AD34" s="58" t="s">
        <v>156</v>
      </c>
      <c r="AE34" s="82" t="s">
        <v>157</v>
      </c>
      <c r="AF34" s="65" t="s">
        <v>144</v>
      </c>
      <c r="AG34" s="55" t="s">
        <v>143</v>
      </c>
      <c r="AH34" s="65" t="s">
        <v>144</v>
      </c>
      <c r="AI34" s="62">
        <v>44926</v>
      </c>
      <c r="AJ34" s="65" t="s">
        <v>144</v>
      </c>
      <c r="AK34" s="65" t="s">
        <v>144</v>
      </c>
      <c r="AL34" s="22"/>
    </row>
    <row r="35" spans="1:38" ht="409.5" x14ac:dyDescent="0.25">
      <c r="A35" s="48">
        <v>28</v>
      </c>
      <c r="B35" s="70" t="s">
        <v>333</v>
      </c>
      <c r="C35" s="70"/>
      <c r="D35" s="48" t="s">
        <v>350</v>
      </c>
      <c r="E35" s="70" t="s">
        <v>363</v>
      </c>
      <c r="F35" s="49" t="s">
        <v>278</v>
      </c>
      <c r="G35" s="49" t="s">
        <v>341</v>
      </c>
      <c r="H35" s="49" t="s">
        <v>144</v>
      </c>
      <c r="I35" s="94" t="s">
        <v>342</v>
      </c>
      <c r="J35" s="94"/>
      <c r="K35" s="49" t="s">
        <v>179</v>
      </c>
      <c r="L35" s="55" t="s">
        <v>195</v>
      </c>
      <c r="M35" s="55" t="s">
        <v>335</v>
      </c>
      <c r="N35" s="55" t="s">
        <v>343</v>
      </c>
      <c r="O35" s="55" t="s">
        <v>344</v>
      </c>
      <c r="P35" s="55" t="s">
        <v>345</v>
      </c>
      <c r="Q35" s="129" t="s">
        <v>261</v>
      </c>
      <c r="R35" s="129" t="s">
        <v>175</v>
      </c>
      <c r="S35" s="58" t="s">
        <v>176</v>
      </c>
      <c r="T35" s="55" t="s">
        <v>346</v>
      </c>
      <c r="U35" s="82"/>
      <c r="V35" s="82"/>
      <c r="W35" s="82"/>
      <c r="X35" s="58"/>
      <c r="Y35" s="55" t="s">
        <v>347</v>
      </c>
      <c r="Z35" s="82"/>
      <c r="AA35" s="82"/>
      <c r="AB35" s="129" t="s">
        <v>154</v>
      </c>
      <c r="AC35" s="129" t="s">
        <v>241</v>
      </c>
      <c r="AD35" s="58" t="s">
        <v>163</v>
      </c>
      <c r="AE35" s="82" t="s">
        <v>164</v>
      </c>
      <c r="AF35" s="55" t="s">
        <v>348</v>
      </c>
      <c r="AG35" s="55" t="s">
        <v>192</v>
      </c>
      <c r="AH35" s="62" t="s">
        <v>352</v>
      </c>
      <c r="AI35" s="62">
        <v>44926</v>
      </c>
      <c r="AJ35" s="62" t="s">
        <v>349</v>
      </c>
      <c r="AK35" s="65" t="s">
        <v>144</v>
      </c>
      <c r="AL35" s="22"/>
    </row>
    <row r="36" spans="1:38" ht="15.75" customHeight="1" x14ac:dyDescent="0.25">
      <c r="A36" s="75"/>
      <c r="B36" s="75"/>
      <c r="C36" s="75"/>
      <c r="D36" s="75"/>
      <c r="E36" s="75"/>
      <c r="F36" s="75"/>
      <c r="G36" s="75"/>
      <c r="H36" s="75"/>
      <c r="I36" s="91"/>
      <c r="J36" s="92"/>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22"/>
      <c r="AK36" s="22"/>
      <c r="AL36" s="22"/>
    </row>
    <row r="37" spans="1:38" ht="15.75" customHeight="1" x14ac:dyDescent="0.25">
      <c r="A37" s="22"/>
      <c r="B37" s="22"/>
      <c r="C37" s="22"/>
      <c r="D37" s="22"/>
      <c r="E37" s="22"/>
      <c r="F37" s="22"/>
      <c r="G37" s="22"/>
      <c r="H37" s="22"/>
      <c r="I37" s="83"/>
      <c r="J37" s="84"/>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ht="15.75" customHeight="1" x14ac:dyDescent="0.25">
      <c r="A38" s="22"/>
      <c r="B38" s="22"/>
      <c r="C38" s="22"/>
      <c r="D38" s="22"/>
      <c r="E38" s="22"/>
      <c r="F38" s="22"/>
      <c r="G38" s="22"/>
      <c r="H38" s="22"/>
      <c r="I38" s="83"/>
      <c r="J38" s="84"/>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ht="15.75" customHeight="1" x14ac:dyDescent="0.25">
      <c r="A39" s="22"/>
      <c r="B39" s="22"/>
      <c r="C39" s="22"/>
      <c r="D39" s="22"/>
      <c r="E39" s="22"/>
      <c r="F39" s="22"/>
      <c r="G39" s="22"/>
      <c r="H39" s="22"/>
      <c r="I39" s="83"/>
      <c r="J39" s="84"/>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ht="15.75" customHeight="1" x14ac:dyDescent="0.25">
      <c r="A40" s="22"/>
      <c r="B40" s="22"/>
      <c r="C40" s="22"/>
      <c r="D40" s="22"/>
      <c r="E40" s="22"/>
      <c r="F40" s="22"/>
      <c r="G40" s="22"/>
      <c r="H40" s="22"/>
      <c r="I40" s="83"/>
      <c r="J40" s="84"/>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38" ht="15.75" customHeight="1" x14ac:dyDescent="0.25">
      <c r="A41" s="22"/>
      <c r="B41" s="22"/>
      <c r="C41" s="22"/>
      <c r="D41" s="22"/>
      <c r="E41" s="22"/>
      <c r="F41" s="22"/>
      <c r="G41" s="22"/>
      <c r="H41" s="22"/>
      <c r="I41" s="83"/>
      <c r="J41" s="84"/>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38" ht="15.75" customHeight="1" x14ac:dyDescent="0.25">
      <c r="A42" s="22"/>
      <c r="B42" s="22"/>
      <c r="C42" s="22"/>
      <c r="D42" s="22"/>
      <c r="E42" s="22"/>
      <c r="F42" s="22"/>
      <c r="G42" s="22"/>
      <c r="H42" s="22"/>
      <c r="I42" s="83"/>
      <c r="J42" s="84"/>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38" ht="15.75" customHeight="1" x14ac:dyDescent="0.25">
      <c r="A43" s="22"/>
      <c r="B43" s="22"/>
      <c r="C43" s="22"/>
      <c r="D43" s="22"/>
      <c r="E43" s="22"/>
      <c r="F43" s="22"/>
      <c r="G43" s="22"/>
      <c r="H43" s="22"/>
      <c r="I43" s="83"/>
      <c r="J43" s="84"/>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spans="1:38" ht="15.75" customHeight="1" x14ac:dyDescent="0.25">
      <c r="A44" s="22"/>
      <c r="B44" s="22"/>
      <c r="C44" s="22"/>
      <c r="D44" s="22"/>
      <c r="E44" s="22"/>
      <c r="F44" s="22"/>
      <c r="G44" s="22"/>
      <c r="H44" s="22"/>
      <c r="I44" s="83"/>
      <c r="J44" s="84"/>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row r="45" spans="1:38" ht="15.75" customHeight="1" x14ac:dyDescent="0.25">
      <c r="A45" s="22"/>
      <c r="B45" s="22"/>
      <c r="C45" s="22"/>
      <c r="D45" s="22"/>
      <c r="E45" s="22"/>
      <c r="F45" s="22"/>
      <c r="G45" s="22"/>
      <c r="H45" s="22"/>
      <c r="I45" s="83"/>
      <c r="J45" s="84"/>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row>
    <row r="46" spans="1:38" ht="15.75" customHeight="1" x14ac:dyDescent="0.25">
      <c r="A46" s="22"/>
      <c r="B46" s="22"/>
      <c r="C46" s="22"/>
      <c r="D46" s="22"/>
      <c r="E46" s="22"/>
      <c r="F46" s="22"/>
      <c r="G46" s="22"/>
      <c r="H46" s="22"/>
      <c r="I46" s="83"/>
      <c r="J46" s="84"/>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row>
    <row r="47" spans="1:38" ht="15.75" customHeight="1" x14ac:dyDescent="0.25">
      <c r="A47" s="22"/>
      <c r="B47" s="22"/>
      <c r="C47" s="22"/>
      <c r="D47" s="22"/>
      <c r="E47" s="22"/>
      <c r="F47" s="22"/>
      <c r="G47" s="22"/>
      <c r="H47" s="22"/>
      <c r="I47" s="83"/>
      <c r="J47" s="84"/>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row>
    <row r="48" spans="1:38" ht="15.75" customHeight="1" x14ac:dyDescent="0.25">
      <c r="A48" s="22"/>
      <c r="B48" s="22"/>
      <c r="C48" s="22"/>
      <c r="D48" s="22"/>
      <c r="E48" s="22"/>
      <c r="F48" s="22"/>
      <c r="G48" s="22"/>
      <c r="H48" s="22"/>
      <c r="I48" s="83"/>
      <c r="J48" s="84"/>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1:38" ht="15.75" customHeight="1" x14ac:dyDescent="0.25">
      <c r="A49" s="22"/>
      <c r="B49" s="22"/>
      <c r="C49" s="22"/>
      <c r="D49" s="22"/>
      <c r="E49" s="22"/>
      <c r="F49" s="22"/>
      <c r="G49" s="22"/>
      <c r="H49" s="22"/>
      <c r="I49" s="83"/>
      <c r="J49" s="84"/>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row>
    <row r="50" spans="1:38" ht="15.75" customHeight="1" x14ac:dyDescent="0.25">
      <c r="A50" s="22"/>
      <c r="B50" s="22"/>
      <c r="C50" s="22"/>
      <c r="D50" s="22"/>
      <c r="E50" s="22"/>
      <c r="F50" s="22"/>
      <c r="G50" s="22"/>
      <c r="H50" s="22"/>
      <c r="I50" s="83"/>
      <c r="J50" s="84"/>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ht="15.75" customHeight="1" x14ac:dyDescent="0.25">
      <c r="A51" s="22"/>
      <c r="B51" s="22"/>
      <c r="C51" s="22"/>
      <c r="D51" s="22"/>
      <c r="E51" s="22"/>
      <c r="F51" s="22"/>
      <c r="G51" s="22"/>
      <c r="H51" s="22"/>
      <c r="I51" s="83"/>
      <c r="J51" s="84"/>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row>
    <row r="52" spans="1:38" ht="15.75" customHeight="1" x14ac:dyDescent="0.25">
      <c r="A52" s="22"/>
      <c r="B52" s="22"/>
      <c r="C52" s="22"/>
      <c r="D52" s="22"/>
      <c r="E52" s="22"/>
      <c r="F52" s="22"/>
      <c r="G52" s="22"/>
      <c r="H52" s="22"/>
      <c r="I52" s="83"/>
      <c r="J52" s="84"/>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row>
    <row r="53" spans="1:38" ht="15.75" customHeight="1" x14ac:dyDescent="0.25">
      <c r="A53" s="22"/>
      <c r="B53" s="22"/>
      <c r="C53" s="22"/>
      <c r="D53" s="22"/>
      <c r="E53" s="22"/>
      <c r="F53" s="22"/>
      <c r="G53" s="22"/>
      <c r="H53" s="22"/>
      <c r="I53" s="83"/>
      <c r="J53" s="84"/>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row>
    <row r="54" spans="1:38" ht="15.75" customHeight="1" x14ac:dyDescent="0.25">
      <c r="A54" s="22"/>
      <c r="B54" s="22"/>
      <c r="C54" s="22"/>
      <c r="D54" s="22"/>
      <c r="E54" s="22"/>
      <c r="F54" s="22"/>
      <c r="G54" s="22"/>
      <c r="H54" s="22"/>
      <c r="I54" s="83"/>
      <c r="J54" s="84"/>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row>
    <row r="55" spans="1:38" ht="15.75" customHeight="1" x14ac:dyDescent="0.25">
      <c r="A55" s="22"/>
      <c r="B55" s="22"/>
      <c r="C55" s="22"/>
      <c r="D55" s="22"/>
      <c r="E55" s="22"/>
      <c r="F55" s="22"/>
      <c r="G55" s="22"/>
      <c r="H55" s="22"/>
      <c r="I55" s="83"/>
      <c r="J55" s="84"/>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row>
    <row r="56" spans="1:38" ht="15.75" customHeight="1" x14ac:dyDescent="0.25">
      <c r="A56" s="22"/>
      <c r="B56" s="22"/>
      <c r="C56" s="22"/>
      <c r="D56" s="22"/>
      <c r="E56" s="22"/>
      <c r="F56" s="22"/>
      <c r="G56" s="22"/>
      <c r="H56" s="22"/>
      <c r="I56" s="83"/>
      <c r="J56" s="84"/>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row>
    <row r="57" spans="1:38" ht="15.75" customHeight="1" x14ac:dyDescent="0.25">
      <c r="A57" s="22"/>
      <c r="B57" s="22"/>
      <c r="C57" s="22"/>
      <c r="D57" s="22"/>
      <c r="E57" s="22"/>
      <c r="F57" s="22"/>
      <c r="G57" s="22"/>
      <c r="H57" s="22"/>
      <c r="I57" s="83"/>
      <c r="J57" s="84"/>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row>
    <row r="58" spans="1:38" ht="15.75" customHeight="1" x14ac:dyDescent="0.25">
      <c r="A58" s="22"/>
      <c r="B58" s="22"/>
      <c r="C58" s="22"/>
      <c r="D58" s="22"/>
      <c r="E58" s="22"/>
      <c r="F58" s="22"/>
      <c r="G58" s="22"/>
      <c r="H58" s="22"/>
      <c r="I58" s="83"/>
      <c r="J58" s="84"/>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row>
    <row r="59" spans="1:38" ht="15.75" customHeight="1" x14ac:dyDescent="0.25">
      <c r="A59" s="22"/>
      <c r="B59" s="22"/>
      <c r="C59" s="22"/>
      <c r="D59" s="22"/>
      <c r="E59" s="22"/>
      <c r="F59" s="22"/>
      <c r="G59" s="22"/>
      <c r="H59" s="22"/>
      <c r="I59" s="83"/>
      <c r="J59" s="84"/>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row>
    <row r="60" spans="1:38" ht="15.75" customHeight="1" x14ac:dyDescent="0.25">
      <c r="A60" s="22"/>
      <c r="B60" s="22"/>
      <c r="C60" s="22"/>
      <c r="D60" s="22"/>
      <c r="E60" s="22"/>
      <c r="F60" s="22"/>
      <c r="G60" s="22"/>
      <c r="H60" s="22"/>
      <c r="I60" s="83"/>
      <c r="J60" s="84"/>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row>
    <row r="61" spans="1:38" ht="15.75" customHeight="1" x14ac:dyDescent="0.25">
      <c r="A61" s="22"/>
      <c r="B61" s="22"/>
      <c r="C61" s="22"/>
      <c r="D61" s="22"/>
      <c r="E61" s="22"/>
      <c r="F61" s="22"/>
      <c r="G61" s="22"/>
      <c r="H61" s="22"/>
      <c r="I61" s="83"/>
      <c r="J61" s="84"/>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row>
    <row r="62" spans="1:38" ht="15.75" customHeight="1" x14ac:dyDescent="0.25">
      <c r="A62" s="22"/>
      <c r="B62" s="22"/>
      <c r="C62" s="22"/>
      <c r="D62" s="22"/>
      <c r="E62" s="22"/>
      <c r="F62" s="22"/>
      <c r="G62" s="22"/>
      <c r="H62" s="22"/>
      <c r="I62" s="83"/>
      <c r="J62" s="84"/>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row>
    <row r="63" spans="1:38" ht="15.75" customHeight="1" x14ac:dyDescent="0.25">
      <c r="A63" s="22"/>
      <c r="B63" s="22"/>
      <c r="C63" s="22"/>
      <c r="D63" s="22"/>
      <c r="E63" s="22"/>
      <c r="F63" s="22"/>
      <c r="G63" s="22"/>
      <c r="H63" s="22"/>
      <c r="I63" s="83"/>
      <c r="J63" s="84"/>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row>
    <row r="64" spans="1:38" ht="15.75" customHeight="1" x14ac:dyDescent="0.25">
      <c r="A64" s="22"/>
      <c r="B64" s="22"/>
      <c r="C64" s="22"/>
      <c r="D64" s="22"/>
      <c r="E64" s="22"/>
      <c r="F64" s="22"/>
      <c r="G64" s="22"/>
      <c r="H64" s="22"/>
      <c r="I64" s="83"/>
      <c r="J64" s="84"/>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row>
    <row r="65" spans="1:38" ht="15.75" customHeight="1" x14ac:dyDescent="0.25">
      <c r="A65" s="22"/>
      <c r="B65" s="22"/>
      <c r="C65" s="22"/>
      <c r="D65" s="22"/>
      <c r="E65" s="22"/>
      <c r="F65" s="22"/>
      <c r="G65" s="22"/>
      <c r="H65" s="22"/>
      <c r="I65" s="83"/>
      <c r="J65" s="84"/>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row>
    <row r="66" spans="1:38" ht="15.75" customHeight="1" x14ac:dyDescent="0.25">
      <c r="A66" s="22"/>
      <c r="B66" s="22"/>
      <c r="C66" s="22"/>
      <c r="D66" s="22"/>
      <c r="E66" s="22"/>
      <c r="F66" s="22"/>
      <c r="G66" s="22"/>
      <c r="H66" s="22"/>
      <c r="I66" s="83"/>
      <c r="J66" s="84"/>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row>
    <row r="67" spans="1:38" ht="15.75" customHeight="1" x14ac:dyDescent="0.25">
      <c r="A67" s="22"/>
      <c r="B67" s="22"/>
      <c r="C67" s="22"/>
      <c r="D67" s="22"/>
      <c r="E67" s="22"/>
      <c r="F67" s="22"/>
      <c r="G67" s="22"/>
      <c r="H67" s="22"/>
      <c r="I67" s="83"/>
      <c r="J67" s="84"/>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row>
    <row r="68" spans="1:38" ht="15.75" customHeight="1" x14ac:dyDescent="0.25">
      <c r="A68" s="22"/>
      <c r="B68" s="22"/>
      <c r="C68" s="22"/>
      <c r="D68" s="22"/>
      <c r="E68" s="22"/>
      <c r="F68" s="22"/>
      <c r="G68" s="22"/>
      <c r="H68" s="22"/>
      <c r="I68" s="83"/>
      <c r="J68" s="84"/>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row>
    <row r="69" spans="1:38" ht="15.75" customHeight="1" x14ac:dyDescent="0.25">
      <c r="A69" s="22"/>
      <c r="B69" s="22"/>
      <c r="C69" s="22"/>
      <c r="D69" s="22"/>
      <c r="E69" s="22"/>
      <c r="F69" s="22"/>
      <c r="G69" s="22"/>
      <c r="H69" s="22"/>
      <c r="I69" s="83"/>
      <c r="J69" s="84"/>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row>
    <row r="70" spans="1:38" ht="15.75" customHeight="1" x14ac:dyDescent="0.25">
      <c r="A70" s="22"/>
      <c r="B70" s="22"/>
      <c r="C70" s="22"/>
      <c r="D70" s="22"/>
      <c r="E70" s="22"/>
      <c r="F70" s="22"/>
      <c r="G70" s="22"/>
      <c r="H70" s="22"/>
      <c r="I70" s="83"/>
      <c r="J70" s="84"/>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row>
    <row r="71" spans="1:38" ht="15.75" customHeight="1" x14ac:dyDescent="0.25">
      <c r="A71" s="22"/>
      <c r="B71" s="22"/>
      <c r="C71" s="22"/>
      <c r="D71" s="22"/>
      <c r="E71" s="22"/>
      <c r="F71" s="22"/>
      <c r="G71" s="22"/>
      <c r="H71" s="22"/>
      <c r="I71" s="83"/>
      <c r="J71" s="84"/>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row>
    <row r="72" spans="1:38" ht="15.75" customHeight="1" x14ac:dyDescent="0.25">
      <c r="A72" s="22"/>
      <c r="B72" s="22"/>
      <c r="C72" s="22"/>
      <c r="D72" s="22"/>
      <c r="E72" s="22"/>
      <c r="F72" s="22"/>
      <c r="G72" s="22"/>
      <c r="H72" s="22"/>
      <c r="I72" s="83"/>
      <c r="J72" s="84"/>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row>
    <row r="73" spans="1:38" ht="15.75" customHeight="1" x14ac:dyDescent="0.25">
      <c r="A73" s="22"/>
      <c r="B73" s="22"/>
      <c r="C73" s="22"/>
      <c r="D73" s="22"/>
      <c r="E73" s="22"/>
      <c r="F73" s="22"/>
      <c r="G73" s="22"/>
      <c r="H73" s="22"/>
      <c r="I73" s="83"/>
      <c r="J73" s="84"/>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row>
    <row r="74" spans="1:38" ht="15.75" customHeight="1" x14ac:dyDescent="0.25">
      <c r="A74" s="22"/>
      <c r="B74" s="22"/>
      <c r="C74" s="22"/>
      <c r="D74" s="22"/>
      <c r="E74" s="22"/>
      <c r="F74" s="22"/>
      <c r="G74" s="22"/>
      <c r="H74" s="22"/>
      <c r="I74" s="83"/>
      <c r="J74" s="84"/>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row>
    <row r="75" spans="1:38" ht="15.75" customHeight="1" x14ac:dyDescent="0.25">
      <c r="A75" s="22"/>
      <c r="B75" s="22"/>
      <c r="C75" s="22"/>
      <c r="D75" s="22"/>
      <c r="E75" s="22"/>
      <c r="F75" s="22"/>
      <c r="G75" s="22"/>
      <c r="H75" s="22"/>
      <c r="I75" s="83"/>
      <c r="J75" s="84"/>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ht="15.75" customHeight="1" x14ac:dyDescent="0.25">
      <c r="A76" s="22"/>
      <c r="B76" s="22"/>
      <c r="C76" s="22"/>
      <c r="D76" s="22"/>
      <c r="E76" s="22"/>
      <c r="F76" s="22"/>
      <c r="G76" s="22"/>
      <c r="H76" s="22"/>
      <c r="I76" s="83"/>
      <c r="J76" s="84"/>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row>
    <row r="77" spans="1:38" ht="15.75" customHeight="1" x14ac:dyDescent="0.25">
      <c r="A77" s="22"/>
      <c r="B77" s="22"/>
      <c r="C77" s="22"/>
      <c r="D77" s="22"/>
      <c r="E77" s="22"/>
      <c r="F77" s="22"/>
      <c r="G77" s="22"/>
      <c r="H77" s="22"/>
      <c r="I77" s="83"/>
      <c r="J77" s="84"/>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row>
    <row r="78" spans="1:38" ht="15.75" customHeight="1" x14ac:dyDescent="0.25">
      <c r="A78" s="22"/>
      <c r="B78" s="22"/>
      <c r="C78" s="22"/>
      <c r="D78" s="22"/>
      <c r="E78" s="22"/>
      <c r="F78" s="22"/>
      <c r="G78" s="22"/>
      <c r="H78" s="22"/>
      <c r="I78" s="83"/>
      <c r="J78" s="84"/>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row>
    <row r="79" spans="1:38" ht="15.75" customHeight="1" x14ac:dyDescent="0.25">
      <c r="A79" s="22"/>
      <c r="B79" s="22"/>
      <c r="C79" s="22"/>
      <c r="D79" s="22"/>
      <c r="E79" s="22"/>
      <c r="F79" s="22"/>
      <c r="G79" s="22"/>
      <c r="H79" s="22"/>
      <c r="I79" s="83"/>
      <c r="J79" s="84"/>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row>
    <row r="80" spans="1:38" ht="15.75" customHeight="1" x14ac:dyDescent="0.25">
      <c r="A80" s="22"/>
      <c r="B80" s="22"/>
      <c r="C80" s="22"/>
      <c r="D80" s="22"/>
      <c r="E80" s="22"/>
      <c r="F80" s="22"/>
      <c r="G80" s="22"/>
      <c r="H80" s="22"/>
      <c r="I80" s="83"/>
      <c r="J80" s="84"/>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row>
    <row r="81" spans="1:38" ht="15.75" customHeight="1" x14ac:dyDescent="0.25">
      <c r="A81" s="22"/>
      <c r="B81" s="22"/>
      <c r="C81" s="22"/>
      <c r="D81" s="22"/>
      <c r="E81" s="22"/>
      <c r="F81" s="22"/>
      <c r="G81" s="22"/>
      <c r="H81" s="22"/>
      <c r="I81" s="83"/>
      <c r="J81" s="84"/>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row>
    <row r="82" spans="1:38" ht="15.75" customHeight="1" x14ac:dyDescent="0.25">
      <c r="A82" s="22"/>
      <c r="B82" s="22"/>
      <c r="C82" s="22"/>
      <c r="D82" s="22"/>
      <c r="E82" s="22"/>
      <c r="F82" s="22"/>
      <c r="G82" s="22"/>
      <c r="H82" s="22"/>
      <c r="I82" s="83"/>
      <c r="J82" s="84"/>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row>
    <row r="83" spans="1:38" ht="15.75" customHeight="1" x14ac:dyDescent="0.25">
      <c r="A83" s="22"/>
      <c r="B83" s="22"/>
      <c r="C83" s="22"/>
      <c r="D83" s="22"/>
      <c r="E83" s="22"/>
      <c r="F83" s="22"/>
      <c r="G83" s="22"/>
      <c r="H83" s="22"/>
      <c r="I83" s="83"/>
      <c r="J83" s="84"/>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row>
    <row r="84" spans="1:38" ht="15.75" customHeight="1" x14ac:dyDescent="0.25">
      <c r="A84" s="22"/>
      <c r="B84" s="22"/>
      <c r="C84" s="22"/>
      <c r="D84" s="22"/>
      <c r="E84" s="22"/>
      <c r="F84" s="22"/>
      <c r="G84" s="22"/>
      <c r="H84" s="22"/>
      <c r="I84" s="83"/>
      <c r="J84" s="84"/>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row>
    <row r="85" spans="1:38" ht="15.75" customHeight="1" x14ac:dyDescent="0.25">
      <c r="A85" s="22"/>
      <c r="B85" s="22"/>
      <c r="C85" s="22"/>
      <c r="D85" s="22"/>
      <c r="E85" s="22"/>
      <c r="F85" s="22"/>
      <c r="G85" s="22"/>
      <c r="H85" s="22"/>
      <c r="I85" s="83"/>
      <c r="J85" s="84"/>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row>
    <row r="86" spans="1:38" ht="15.75" customHeight="1" x14ac:dyDescent="0.25">
      <c r="A86" s="22"/>
      <c r="B86" s="22"/>
      <c r="C86" s="22"/>
      <c r="D86" s="22"/>
      <c r="E86" s="22"/>
      <c r="F86" s="22"/>
      <c r="G86" s="22"/>
      <c r="H86" s="22"/>
      <c r="I86" s="83"/>
      <c r="J86" s="84"/>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row>
    <row r="87" spans="1:38" ht="15.75" customHeight="1" x14ac:dyDescent="0.25">
      <c r="A87" s="22"/>
      <c r="B87" s="22"/>
      <c r="C87" s="22"/>
      <c r="D87" s="22"/>
      <c r="E87" s="22"/>
      <c r="F87" s="22"/>
      <c r="G87" s="22"/>
      <c r="H87" s="22"/>
      <c r="I87" s="83"/>
      <c r="J87" s="84"/>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row>
    <row r="88" spans="1:38" ht="15.75" customHeight="1" x14ac:dyDescent="0.25">
      <c r="A88" s="22"/>
      <c r="B88" s="22"/>
      <c r="C88" s="22"/>
      <c r="D88" s="22"/>
      <c r="E88" s="22"/>
      <c r="F88" s="22"/>
      <c r="G88" s="22"/>
      <c r="H88" s="22"/>
      <c r="I88" s="83"/>
      <c r="J88" s="84"/>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row>
    <row r="89" spans="1:38" ht="15.75" customHeight="1" x14ac:dyDescent="0.25">
      <c r="A89" s="22"/>
      <c r="B89" s="22"/>
      <c r="C89" s="22"/>
      <c r="D89" s="22"/>
      <c r="E89" s="22"/>
      <c r="F89" s="22"/>
      <c r="G89" s="22"/>
      <c r="H89" s="22"/>
      <c r="I89" s="83"/>
      <c r="J89" s="84"/>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row>
    <row r="90" spans="1:38" ht="15.75" customHeight="1" x14ac:dyDescent="0.25">
      <c r="A90" s="22"/>
      <c r="B90" s="22"/>
      <c r="C90" s="22"/>
      <c r="D90" s="22"/>
      <c r="E90" s="22"/>
      <c r="F90" s="22"/>
      <c r="G90" s="22"/>
      <c r="H90" s="22"/>
      <c r="I90" s="83"/>
      <c r="J90" s="84"/>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row>
    <row r="91" spans="1:38" ht="15.75" customHeight="1" x14ac:dyDescent="0.25">
      <c r="A91" s="22"/>
      <c r="B91" s="22"/>
      <c r="C91" s="22"/>
      <c r="D91" s="22"/>
      <c r="E91" s="22"/>
      <c r="F91" s="22"/>
      <c r="G91" s="22"/>
      <c r="H91" s="22"/>
      <c r="I91" s="83"/>
      <c r="J91" s="84"/>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row>
    <row r="92" spans="1:38" ht="15.75" customHeight="1" x14ac:dyDescent="0.25">
      <c r="A92" s="22"/>
      <c r="B92" s="22"/>
      <c r="C92" s="22"/>
      <c r="D92" s="22"/>
      <c r="E92" s="22"/>
      <c r="F92" s="22"/>
      <c r="G92" s="22"/>
      <c r="H92" s="22"/>
      <c r="I92" s="83"/>
      <c r="J92" s="84"/>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row>
    <row r="93" spans="1:38" ht="15.75" customHeight="1" x14ac:dyDescent="0.25">
      <c r="A93" s="22"/>
      <c r="B93" s="22"/>
      <c r="C93" s="22"/>
      <c r="D93" s="22"/>
      <c r="E93" s="22"/>
      <c r="F93" s="22"/>
      <c r="G93" s="22"/>
      <c r="H93" s="22"/>
      <c r="I93" s="83"/>
      <c r="J93" s="84"/>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row>
    <row r="94" spans="1:38" ht="15.75" customHeight="1" x14ac:dyDescent="0.25">
      <c r="A94" s="22"/>
      <c r="B94" s="22"/>
      <c r="C94" s="22"/>
      <c r="D94" s="22"/>
      <c r="E94" s="22"/>
      <c r="F94" s="22"/>
      <c r="G94" s="22"/>
      <c r="H94" s="22"/>
      <c r="I94" s="83"/>
      <c r="J94" s="84"/>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row>
    <row r="95" spans="1:38" ht="15.75" customHeight="1" x14ac:dyDescent="0.25">
      <c r="A95" s="22"/>
      <c r="B95" s="22"/>
      <c r="C95" s="22"/>
      <c r="D95" s="22"/>
      <c r="E95" s="22"/>
      <c r="F95" s="22"/>
      <c r="G95" s="22"/>
      <c r="H95" s="22"/>
      <c r="I95" s="83"/>
      <c r="J95" s="84"/>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row>
    <row r="96" spans="1:38" ht="15.75" customHeight="1" x14ac:dyDescent="0.25">
      <c r="A96" s="22"/>
      <c r="B96" s="22"/>
      <c r="C96" s="22"/>
      <c r="D96" s="22"/>
      <c r="E96" s="22"/>
      <c r="F96" s="22"/>
      <c r="G96" s="22"/>
      <c r="H96" s="22"/>
      <c r="I96" s="83"/>
      <c r="J96" s="84"/>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row>
    <row r="97" spans="1:38" ht="15.75" customHeight="1" x14ac:dyDescent="0.25">
      <c r="A97" s="22"/>
      <c r="B97" s="22"/>
      <c r="C97" s="22"/>
      <c r="D97" s="22"/>
      <c r="E97" s="22"/>
      <c r="F97" s="22"/>
      <c r="G97" s="22"/>
      <c r="H97" s="22"/>
      <c r="I97" s="83"/>
      <c r="J97" s="84"/>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row>
    <row r="98" spans="1:38" ht="15.75" customHeight="1" x14ac:dyDescent="0.25">
      <c r="A98" s="22"/>
      <c r="B98" s="22"/>
      <c r="C98" s="22"/>
      <c r="D98" s="22"/>
      <c r="E98" s="22"/>
      <c r="F98" s="22"/>
      <c r="G98" s="22"/>
      <c r="H98" s="22"/>
      <c r="I98" s="83"/>
      <c r="J98" s="84"/>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row>
    <row r="99" spans="1:38" ht="15.75" customHeight="1" x14ac:dyDescent="0.25">
      <c r="A99" s="22"/>
      <c r="B99" s="22"/>
      <c r="C99" s="22"/>
      <c r="D99" s="22"/>
      <c r="E99" s="22"/>
      <c r="F99" s="22"/>
      <c r="G99" s="22"/>
      <c r="H99" s="22"/>
      <c r="I99" s="83"/>
      <c r="J99" s="84"/>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row>
    <row r="100" spans="1:38" ht="15.75" customHeight="1" x14ac:dyDescent="0.25">
      <c r="A100" s="22"/>
      <c r="B100" s="22"/>
      <c r="C100" s="22"/>
      <c r="D100" s="22"/>
      <c r="E100" s="22"/>
      <c r="F100" s="22"/>
      <c r="G100" s="22"/>
      <c r="H100" s="22"/>
      <c r="I100" s="83"/>
      <c r="J100" s="84"/>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row>
    <row r="101" spans="1:38" ht="15.75" customHeight="1" x14ac:dyDescent="0.25">
      <c r="A101" s="22"/>
      <c r="B101" s="22"/>
      <c r="C101" s="22"/>
      <c r="D101" s="22"/>
      <c r="E101" s="22"/>
      <c r="F101" s="22"/>
      <c r="G101" s="22"/>
      <c r="H101" s="22"/>
      <c r="I101" s="83"/>
      <c r="J101" s="84"/>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row>
    <row r="102" spans="1:38" ht="15.75" customHeight="1" x14ac:dyDescent="0.25">
      <c r="A102" s="22"/>
      <c r="B102" s="22"/>
      <c r="C102" s="22"/>
      <c r="D102" s="22"/>
      <c r="E102" s="22"/>
      <c r="F102" s="22"/>
      <c r="G102" s="22"/>
      <c r="H102" s="22"/>
      <c r="I102" s="83"/>
      <c r="J102" s="84"/>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row>
    <row r="103" spans="1:38" ht="15.75" customHeight="1" x14ac:dyDescent="0.25">
      <c r="A103" s="22"/>
      <c r="B103" s="22"/>
      <c r="C103" s="22"/>
      <c r="D103" s="22"/>
      <c r="E103" s="22"/>
      <c r="F103" s="22"/>
      <c r="G103" s="22"/>
      <c r="H103" s="22"/>
      <c r="I103" s="83"/>
      <c r="J103" s="84"/>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row>
    <row r="104" spans="1:38" ht="15.75" customHeight="1" x14ac:dyDescent="0.25">
      <c r="A104" s="22"/>
      <c r="B104" s="22"/>
      <c r="C104" s="22"/>
      <c r="D104" s="22"/>
      <c r="E104" s="22"/>
      <c r="F104" s="22"/>
      <c r="G104" s="22"/>
      <c r="H104" s="22"/>
      <c r="I104" s="83"/>
      <c r="J104" s="84"/>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row>
    <row r="105" spans="1:38" ht="15.75" customHeight="1" x14ac:dyDescent="0.25">
      <c r="A105" s="22"/>
      <c r="B105" s="22"/>
      <c r="C105" s="22"/>
      <c r="D105" s="22"/>
      <c r="E105" s="22"/>
      <c r="F105" s="22"/>
      <c r="G105" s="22"/>
      <c r="H105" s="22"/>
      <c r="I105" s="83"/>
      <c r="J105" s="84"/>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row>
    <row r="106" spans="1:38" ht="15.75" customHeight="1" x14ac:dyDescent="0.25">
      <c r="A106" s="22"/>
      <c r="B106" s="22"/>
      <c r="C106" s="22"/>
      <c r="D106" s="22"/>
      <c r="E106" s="22"/>
      <c r="F106" s="22"/>
      <c r="G106" s="22"/>
      <c r="H106" s="22"/>
      <c r="I106" s="83"/>
      <c r="J106" s="84"/>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row>
    <row r="107" spans="1:38" ht="15.75" customHeight="1" x14ac:dyDescent="0.25">
      <c r="A107" s="22"/>
      <c r="B107" s="22"/>
      <c r="C107" s="22"/>
      <c r="D107" s="22"/>
      <c r="E107" s="22"/>
      <c r="F107" s="22"/>
      <c r="G107" s="22"/>
      <c r="H107" s="22"/>
      <c r="I107" s="83"/>
      <c r="J107" s="84"/>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row>
    <row r="108" spans="1:38" ht="15.75" customHeight="1" x14ac:dyDescent="0.25">
      <c r="A108" s="22"/>
      <c r="B108" s="22"/>
      <c r="C108" s="22"/>
      <c r="D108" s="22"/>
      <c r="E108" s="22"/>
      <c r="F108" s="22"/>
      <c r="G108" s="22"/>
      <c r="H108" s="22"/>
      <c r="I108" s="83"/>
      <c r="J108" s="84"/>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row>
    <row r="109" spans="1:38" ht="15.75" customHeight="1" x14ac:dyDescent="0.25">
      <c r="A109" s="22"/>
      <c r="B109" s="22"/>
      <c r="C109" s="22"/>
      <c r="D109" s="22"/>
      <c r="E109" s="22"/>
      <c r="F109" s="22"/>
      <c r="G109" s="22"/>
      <c r="H109" s="22"/>
      <c r="I109" s="83"/>
      <c r="J109" s="84"/>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row>
    <row r="110" spans="1:38" ht="15.75" customHeight="1" x14ac:dyDescent="0.25">
      <c r="A110" s="22"/>
      <c r="B110" s="22"/>
      <c r="C110" s="22"/>
      <c r="D110" s="22"/>
      <c r="E110" s="22"/>
      <c r="F110" s="22"/>
      <c r="G110" s="22"/>
      <c r="H110" s="22"/>
      <c r="I110" s="83"/>
      <c r="J110" s="84"/>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row>
    <row r="111" spans="1:38" ht="15.75" customHeight="1" x14ac:dyDescent="0.25">
      <c r="A111" s="22"/>
      <c r="B111" s="22"/>
      <c r="C111" s="22"/>
      <c r="D111" s="22"/>
      <c r="E111" s="22"/>
      <c r="F111" s="22"/>
      <c r="G111" s="22"/>
      <c r="H111" s="22"/>
      <c r="I111" s="83"/>
      <c r="J111" s="84"/>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row>
    <row r="112" spans="1:38" ht="15.75" customHeight="1" x14ac:dyDescent="0.25">
      <c r="A112" s="22"/>
      <c r="B112" s="22"/>
      <c r="C112" s="22"/>
      <c r="D112" s="22"/>
      <c r="E112" s="22"/>
      <c r="F112" s="22"/>
      <c r="G112" s="22"/>
      <c r="H112" s="22"/>
      <c r="I112" s="83"/>
      <c r="J112" s="84"/>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row>
    <row r="113" spans="1:38" ht="15.75" customHeight="1" x14ac:dyDescent="0.25">
      <c r="A113" s="22"/>
      <c r="B113" s="22"/>
      <c r="C113" s="22"/>
      <c r="D113" s="22"/>
      <c r="E113" s="22"/>
      <c r="F113" s="22"/>
      <c r="G113" s="22"/>
      <c r="H113" s="22"/>
      <c r="I113" s="83"/>
      <c r="J113" s="84"/>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row>
    <row r="114" spans="1:38" ht="15.75" customHeight="1" x14ac:dyDescent="0.25">
      <c r="A114" s="22"/>
      <c r="B114" s="22"/>
      <c r="C114" s="22"/>
      <c r="D114" s="22"/>
      <c r="E114" s="22"/>
      <c r="F114" s="22"/>
      <c r="G114" s="22"/>
      <c r="H114" s="22"/>
      <c r="I114" s="83"/>
      <c r="J114" s="84"/>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row>
    <row r="115" spans="1:38" ht="15.75" customHeight="1" x14ac:dyDescent="0.25">
      <c r="A115" s="22"/>
      <c r="B115" s="22"/>
      <c r="C115" s="22"/>
      <c r="D115" s="22"/>
      <c r="E115" s="22"/>
      <c r="F115" s="22"/>
      <c r="G115" s="22"/>
      <c r="H115" s="22"/>
      <c r="I115" s="83"/>
      <c r="J115" s="84"/>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row>
    <row r="116" spans="1:38" ht="15.75" customHeight="1" x14ac:dyDescent="0.25">
      <c r="A116" s="22"/>
      <c r="B116" s="22"/>
      <c r="C116" s="22"/>
      <c r="D116" s="22"/>
      <c r="E116" s="22"/>
      <c r="F116" s="22"/>
      <c r="G116" s="22"/>
      <c r="H116" s="22"/>
      <c r="I116" s="83"/>
      <c r="J116" s="84"/>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row>
    <row r="117" spans="1:38" ht="15.75" customHeight="1" x14ac:dyDescent="0.25">
      <c r="A117" s="22"/>
      <c r="B117" s="22"/>
      <c r="C117" s="22"/>
      <c r="D117" s="22"/>
      <c r="E117" s="22"/>
      <c r="F117" s="22"/>
      <c r="G117" s="22"/>
      <c r="H117" s="22"/>
      <c r="I117" s="83"/>
      <c r="J117" s="84"/>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row>
    <row r="118" spans="1:38" ht="15.75" customHeight="1" x14ac:dyDescent="0.25">
      <c r="A118" s="22"/>
      <c r="B118" s="22"/>
      <c r="C118" s="22"/>
      <c r="D118" s="22"/>
      <c r="E118" s="22"/>
      <c r="F118" s="22"/>
      <c r="G118" s="22"/>
      <c r="H118" s="22"/>
      <c r="I118" s="83"/>
      <c r="J118" s="84"/>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row>
    <row r="119" spans="1:38" ht="15.75" customHeight="1" x14ac:dyDescent="0.25">
      <c r="A119" s="22"/>
      <c r="B119" s="22"/>
      <c r="C119" s="22"/>
      <c r="D119" s="22"/>
      <c r="E119" s="22"/>
      <c r="F119" s="22"/>
      <c r="G119" s="22"/>
      <c r="H119" s="22"/>
      <c r="I119" s="83"/>
      <c r="J119" s="84"/>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row>
    <row r="120" spans="1:38" ht="15.75" customHeight="1" x14ac:dyDescent="0.25">
      <c r="A120" s="22"/>
      <c r="B120" s="22"/>
      <c r="C120" s="22"/>
      <c r="D120" s="22"/>
      <c r="E120" s="22"/>
      <c r="F120" s="22"/>
      <c r="G120" s="22"/>
      <c r="H120" s="22"/>
      <c r="I120" s="83"/>
      <c r="J120" s="84"/>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row>
    <row r="121" spans="1:38" ht="15.75" customHeight="1" x14ac:dyDescent="0.25">
      <c r="A121" s="22"/>
      <c r="B121" s="22"/>
      <c r="C121" s="22"/>
      <c r="D121" s="22"/>
      <c r="E121" s="22"/>
      <c r="F121" s="22"/>
      <c r="G121" s="22"/>
      <c r="H121" s="22"/>
      <c r="I121" s="83"/>
      <c r="J121" s="84"/>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row>
    <row r="122" spans="1:38" ht="15.75" customHeight="1" x14ac:dyDescent="0.25">
      <c r="A122" s="22"/>
      <c r="B122" s="22"/>
      <c r="C122" s="22"/>
      <c r="D122" s="22"/>
      <c r="E122" s="22"/>
      <c r="F122" s="22"/>
      <c r="G122" s="22"/>
      <c r="H122" s="22"/>
      <c r="I122" s="83"/>
      <c r="J122" s="84"/>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row>
    <row r="123" spans="1:38" ht="15.75" customHeight="1" x14ac:dyDescent="0.25">
      <c r="A123" s="22"/>
      <c r="B123" s="22"/>
      <c r="C123" s="22"/>
      <c r="D123" s="22"/>
      <c r="E123" s="22"/>
      <c r="F123" s="22"/>
      <c r="G123" s="22"/>
      <c r="H123" s="22"/>
      <c r="I123" s="83"/>
      <c r="J123" s="84"/>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row>
    <row r="124" spans="1:38" ht="15.75" customHeight="1" x14ac:dyDescent="0.25">
      <c r="A124" s="22"/>
      <c r="B124" s="22"/>
      <c r="C124" s="22"/>
      <c r="D124" s="22"/>
      <c r="E124" s="22"/>
      <c r="F124" s="22"/>
      <c r="G124" s="22"/>
      <c r="H124" s="22"/>
      <c r="I124" s="83"/>
      <c r="J124" s="84"/>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row>
    <row r="125" spans="1:38" ht="15.75" customHeight="1" x14ac:dyDescent="0.25">
      <c r="A125" s="22"/>
      <c r="B125" s="22"/>
      <c r="C125" s="22"/>
      <c r="D125" s="22"/>
      <c r="E125" s="22"/>
      <c r="F125" s="22"/>
      <c r="G125" s="22"/>
      <c r="H125" s="22"/>
      <c r="I125" s="83"/>
      <c r="J125" s="84"/>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row>
    <row r="126" spans="1:38" ht="15.75" customHeight="1" x14ac:dyDescent="0.25">
      <c r="A126" s="22"/>
      <c r="B126" s="22"/>
      <c r="C126" s="22"/>
      <c r="D126" s="22"/>
      <c r="E126" s="22"/>
      <c r="F126" s="22"/>
      <c r="G126" s="22"/>
      <c r="H126" s="22"/>
      <c r="I126" s="83"/>
      <c r="J126" s="84"/>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row>
    <row r="127" spans="1:38" ht="15.75" customHeight="1" x14ac:dyDescent="0.25">
      <c r="A127" s="22"/>
      <c r="B127" s="22"/>
      <c r="C127" s="22"/>
      <c r="D127" s="22"/>
      <c r="E127" s="22"/>
      <c r="F127" s="22"/>
      <c r="G127" s="22"/>
      <c r="H127" s="22"/>
      <c r="I127" s="83"/>
      <c r="J127" s="84"/>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row>
    <row r="128" spans="1:38" ht="15.75" customHeight="1" x14ac:dyDescent="0.25">
      <c r="A128" s="22"/>
      <c r="B128" s="22"/>
      <c r="C128" s="22"/>
      <c r="D128" s="22"/>
      <c r="E128" s="22"/>
      <c r="F128" s="22"/>
      <c r="G128" s="22"/>
      <c r="H128" s="22"/>
      <c r="I128" s="83"/>
      <c r="J128" s="84"/>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row>
    <row r="129" spans="1:38" ht="15.75" customHeight="1" x14ac:dyDescent="0.25">
      <c r="A129" s="22"/>
      <c r="B129" s="22"/>
      <c r="C129" s="22"/>
      <c r="D129" s="22"/>
      <c r="E129" s="22"/>
      <c r="F129" s="22"/>
      <c r="G129" s="22"/>
      <c r="H129" s="22"/>
      <c r="I129" s="83"/>
      <c r="J129" s="84"/>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row>
    <row r="130" spans="1:38" ht="15.75" customHeight="1" x14ac:dyDescent="0.25">
      <c r="A130" s="22"/>
      <c r="B130" s="22"/>
      <c r="C130" s="22"/>
      <c r="D130" s="22"/>
      <c r="E130" s="22"/>
      <c r="F130" s="22"/>
      <c r="G130" s="22"/>
      <c r="H130" s="22"/>
      <c r="I130" s="83"/>
      <c r="J130" s="84"/>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row>
    <row r="131" spans="1:38" ht="15.75" customHeight="1" x14ac:dyDescent="0.25">
      <c r="A131" s="22"/>
      <c r="B131" s="22"/>
      <c r="C131" s="22"/>
      <c r="D131" s="22"/>
      <c r="E131" s="22"/>
      <c r="F131" s="22"/>
      <c r="G131" s="22"/>
      <c r="H131" s="22"/>
      <c r="I131" s="83"/>
      <c r="J131" s="84"/>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row>
    <row r="132" spans="1:38" ht="15.75" customHeight="1" x14ac:dyDescent="0.25">
      <c r="A132" s="22"/>
      <c r="B132" s="22"/>
      <c r="C132" s="22"/>
      <c r="D132" s="22"/>
      <c r="E132" s="22"/>
      <c r="F132" s="22"/>
      <c r="G132" s="22"/>
      <c r="H132" s="22"/>
      <c r="I132" s="83"/>
      <c r="J132" s="84"/>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row>
    <row r="133" spans="1:38" ht="15.75" customHeight="1" x14ac:dyDescent="0.25">
      <c r="A133" s="22"/>
      <c r="B133" s="22"/>
      <c r="C133" s="22"/>
      <c r="D133" s="22"/>
      <c r="E133" s="22"/>
      <c r="F133" s="22"/>
      <c r="G133" s="22"/>
      <c r="H133" s="22"/>
      <c r="I133" s="83"/>
      <c r="J133" s="84"/>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row>
    <row r="134" spans="1:38" ht="15.75" customHeight="1" x14ac:dyDescent="0.25">
      <c r="A134" s="22"/>
      <c r="B134" s="22"/>
      <c r="C134" s="22"/>
      <c r="D134" s="22"/>
      <c r="E134" s="22"/>
      <c r="F134" s="22"/>
      <c r="G134" s="22"/>
      <c r="H134" s="22"/>
      <c r="I134" s="83"/>
      <c r="J134" s="84"/>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row>
    <row r="135" spans="1:38" ht="15.75" customHeight="1" x14ac:dyDescent="0.25">
      <c r="A135" s="22"/>
      <c r="B135" s="22"/>
      <c r="C135" s="22"/>
      <c r="D135" s="22"/>
      <c r="E135" s="22"/>
      <c r="F135" s="22"/>
      <c r="G135" s="22"/>
      <c r="H135" s="22"/>
      <c r="I135" s="83"/>
      <c r="J135" s="84"/>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row>
    <row r="136" spans="1:38" ht="15.75" customHeight="1" x14ac:dyDescent="0.25">
      <c r="A136" s="22"/>
      <c r="B136" s="22"/>
      <c r="C136" s="22"/>
      <c r="D136" s="22"/>
      <c r="E136" s="22"/>
      <c r="F136" s="22"/>
      <c r="G136" s="22"/>
      <c r="H136" s="22"/>
      <c r="I136" s="83"/>
      <c r="J136" s="84"/>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row>
    <row r="137" spans="1:38" ht="15.75" customHeight="1" x14ac:dyDescent="0.25">
      <c r="A137" s="22"/>
      <c r="B137" s="22"/>
      <c r="C137" s="22"/>
      <c r="D137" s="22"/>
      <c r="E137" s="22"/>
      <c r="F137" s="22"/>
      <c r="G137" s="22"/>
      <c r="H137" s="22"/>
      <c r="I137" s="83"/>
      <c r="J137" s="84"/>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row>
    <row r="138" spans="1:38" ht="15.75" customHeight="1" x14ac:dyDescent="0.25">
      <c r="A138" s="22"/>
      <c r="B138" s="22"/>
      <c r="C138" s="22"/>
      <c r="D138" s="22"/>
      <c r="E138" s="22"/>
      <c r="F138" s="22"/>
      <c r="G138" s="22"/>
      <c r="H138" s="22"/>
      <c r="I138" s="83"/>
      <c r="J138" s="84"/>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row>
    <row r="139" spans="1:38" ht="15.75" customHeight="1" x14ac:dyDescent="0.25">
      <c r="A139" s="22"/>
      <c r="B139" s="22"/>
      <c r="C139" s="22"/>
      <c r="D139" s="22"/>
      <c r="E139" s="22"/>
      <c r="F139" s="22"/>
      <c r="G139" s="22"/>
      <c r="H139" s="22"/>
      <c r="I139" s="83"/>
      <c r="J139" s="84"/>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row>
    <row r="140" spans="1:38" ht="15.75" customHeight="1" x14ac:dyDescent="0.25">
      <c r="A140" s="22"/>
      <c r="B140" s="22"/>
      <c r="C140" s="22"/>
      <c r="D140" s="22"/>
      <c r="E140" s="22"/>
      <c r="F140" s="22"/>
      <c r="G140" s="22"/>
      <c r="H140" s="22"/>
      <c r="I140" s="83"/>
      <c r="J140" s="84"/>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row>
    <row r="141" spans="1:38" ht="15.75" customHeight="1" x14ac:dyDescent="0.25">
      <c r="A141" s="22"/>
      <c r="B141" s="22"/>
      <c r="C141" s="22"/>
      <c r="D141" s="22"/>
      <c r="E141" s="22"/>
      <c r="F141" s="22"/>
      <c r="G141" s="22"/>
      <c r="H141" s="22"/>
      <c r="I141" s="83"/>
      <c r="J141" s="84"/>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row>
    <row r="142" spans="1:38" ht="15.75" customHeight="1" x14ac:dyDescent="0.25">
      <c r="A142" s="22"/>
      <c r="B142" s="22"/>
      <c r="C142" s="22"/>
      <c r="D142" s="22"/>
      <c r="E142" s="22"/>
      <c r="F142" s="22"/>
      <c r="G142" s="22"/>
      <c r="H142" s="22"/>
      <c r="I142" s="83"/>
      <c r="J142" s="84"/>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row>
    <row r="143" spans="1:38" ht="15.75" customHeight="1" x14ac:dyDescent="0.25">
      <c r="A143" s="22"/>
      <c r="B143" s="22"/>
      <c r="C143" s="22"/>
      <c r="D143" s="22"/>
      <c r="E143" s="22"/>
      <c r="F143" s="22"/>
      <c r="G143" s="22"/>
      <c r="H143" s="22"/>
      <c r="I143" s="83"/>
      <c r="J143" s="84"/>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row>
    <row r="144" spans="1:38" ht="15.75" customHeight="1" x14ac:dyDescent="0.25">
      <c r="A144" s="22"/>
      <c r="B144" s="22"/>
      <c r="C144" s="22"/>
      <c r="D144" s="22"/>
      <c r="E144" s="22"/>
      <c r="F144" s="22"/>
      <c r="G144" s="22"/>
      <c r="H144" s="22"/>
      <c r="I144" s="83"/>
      <c r="J144" s="84"/>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row>
    <row r="145" spans="1:38" ht="15.75" customHeight="1" x14ac:dyDescent="0.25">
      <c r="A145" s="22"/>
      <c r="B145" s="22"/>
      <c r="C145" s="22"/>
      <c r="D145" s="22"/>
      <c r="E145" s="22"/>
      <c r="F145" s="22"/>
      <c r="G145" s="22"/>
      <c r="H145" s="22"/>
      <c r="I145" s="83"/>
      <c r="J145" s="84"/>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row>
    <row r="146" spans="1:38" ht="15.75" customHeight="1" x14ac:dyDescent="0.25">
      <c r="A146" s="22"/>
      <c r="B146" s="22"/>
      <c r="C146" s="22"/>
      <c r="D146" s="22"/>
      <c r="E146" s="22"/>
      <c r="F146" s="22"/>
      <c r="G146" s="22"/>
      <c r="H146" s="22"/>
      <c r="I146" s="83"/>
      <c r="J146" s="84"/>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row>
    <row r="147" spans="1:38" ht="15.75" customHeight="1" x14ac:dyDescent="0.25">
      <c r="A147" s="22"/>
      <c r="B147" s="22"/>
      <c r="C147" s="22"/>
      <c r="D147" s="22"/>
      <c r="E147" s="22"/>
      <c r="F147" s="22"/>
      <c r="G147" s="22"/>
      <c r="H147" s="22"/>
      <c r="I147" s="83"/>
      <c r="J147" s="84"/>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row>
    <row r="148" spans="1:38" ht="15.75" customHeight="1" x14ac:dyDescent="0.25">
      <c r="A148" s="22"/>
      <c r="B148" s="22"/>
      <c r="C148" s="22"/>
      <c r="D148" s="22"/>
      <c r="E148" s="22"/>
      <c r="F148" s="22"/>
      <c r="G148" s="22"/>
      <c r="H148" s="22"/>
      <c r="I148" s="83"/>
      <c r="J148" s="84"/>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row>
    <row r="149" spans="1:38" ht="15.75" customHeight="1" x14ac:dyDescent="0.25">
      <c r="A149" s="22"/>
      <c r="B149" s="22"/>
      <c r="C149" s="22"/>
      <c r="D149" s="22"/>
      <c r="E149" s="22"/>
      <c r="F149" s="22"/>
      <c r="G149" s="22"/>
      <c r="H149" s="22"/>
      <c r="I149" s="83"/>
      <c r="J149" s="84"/>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row>
    <row r="150" spans="1:38" ht="15.75" customHeight="1" x14ac:dyDescent="0.25">
      <c r="A150" s="22"/>
      <c r="B150" s="22"/>
      <c r="C150" s="22"/>
      <c r="D150" s="22"/>
      <c r="E150" s="22"/>
      <c r="F150" s="22"/>
      <c r="G150" s="22"/>
      <c r="H150" s="22"/>
      <c r="I150" s="83"/>
      <c r="J150" s="84"/>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row>
    <row r="151" spans="1:38" ht="15.75" customHeight="1" x14ac:dyDescent="0.25">
      <c r="A151" s="22"/>
      <c r="B151" s="22"/>
      <c r="C151" s="22"/>
      <c r="D151" s="22"/>
      <c r="E151" s="22"/>
      <c r="F151" s="22"/>
      <c r="G151" s="22"/>
      <c r="H151" s="22"/>
      <c r="I151" s="83"/>
      <c r="J151" s="84"/>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row>
    <row r="152" spans="1:38" ht="15.75" customHeight="1" x14ac:dyDescent="0.25">
      <c r="A152" s="22"/>
      <c r="B152" s="22"/>
      <c r="C152" s="22"/>
      <c r="D152" s="22"/>
      <c r="E152" s="22"/>
      <c r="F152" s="22"/>
      <c r="G152" s="22"/>
      <c r="H152" s="22"/>
      <c r="I152" s="83"/>
      <c r="J152" s="84"/>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row>
    <row r="153" spans="1:38" ht="15.75" customHeight="1" x14ac:dyDescent="0.25">
      <c r="A153" s="22"/>
      <c r="B153" s="22"/>
      <c r="C153" s="22"/>
      <c r="D153" s="22"/>
      <c r="E153" s="22"/>
      <c r="F153" s="22"/>
      <c r="G153" s="22"/>
      <c r="H153" s="22"/>
      <c r="I153" s="83"/>
      <c r="J153" s="84"/>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row>
    <row r="154" spans="1:38" ht="15.75" customHeight="1" x14ac:dyDescent="0.25">
      <c r="A154" s="22"/>
      <c r="B154" s="22"/>
      <c r="C154" s="22"/>
      <c r="D154" s="22"/>
      <c r="E154" s="22"/>
      <c r="F154" s="22"/>
      <c r="G154" s="22"/>
      <c r="H154" s="22"/>
      <c r="I154" s="83"/>
      <c r="J154" s="84"/>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row>
    <row r="155" spans="1:38" ht="15.75" customHeight="1" x14ac:dyDescent="0.25">
      <c r="A155" s="22"/>
      <c r="B155" s="22"/>
      <c r="C155" s="22"/>
      <c r="D155" s="22"/>
      <c r="E155" s="22"/>
      <c r="F155" s="22"/>
      <c r="G155" s="22"/>
      <c r="H155" s="22"/>
      <c r="I155" s="83"/>
      <c r="J155" s="84"/>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row>
    <row r="156" spans="1:38" ht="15.75" customHeight="1" x14ac:dyDescent="0.25">
      <c r="A156" s="22"/>
      <c r="B156" s="22"/>
      <c r="C156" s="22"/>
      <c r="D156" s="22"/>
      <c r="E156" s="22"/>
      <c r="F156" s="22"/>
      <c r="G156" s="22"/>
      <c r="H156" s="22"/>
      <c r="I156" s="83"/>
      <c r="J156" s="84"/>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row>
    <row r="157" spans="1:38" ht="15.75" customHeight="1" x14ac:dyDescent="0.25">
      <c r="A157" s="22"/>
      <c r="B157" s="22"/>
      <c r="C157" s="22"/>
      <c r="D157" s="22"/>
      <c r="E157" s="22"/>
      <c r="F157" s="22"/>
      <c r="G157" s="22"/>
      <c r="H157" s="22"/>
      <c r="I157" s="83"/>
      <c r="J157" s="84"/>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row>
    <row r="158" spans="1:38" ht="15.75" customHeight="1" x14ac:dyDescent="0.25">
      <c r="A158" s="22"/>
      <c r="B158" s="22"/>
      <c r="C158" s="22"/>
      <c r="D158" s="22"/>
      <c r="E158" s="22"/>
      <c r="F158" s="22"/>
      <c r="G158" s="22"/>
      <c r="H158" s="22"/>
      <c r="I158" s="83"/>
      <c r="J158" s="84"/>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row>
    <row r="159" spans="1:38" ht="15.75" customHeight="1" x14ac:dyDescent="0.25">
      <c r="A159" s="22"/>
      <c r="B159" s="22"/>
      <c r="C159" s="22"/>
      <c r="D159" s="22"/>
      <c r="E159" s="22"/>
      <c r="F159" s="22"/>
      <c r="G159" s="22"/>
      <c r="H159" s="22"/>
      <c r="I159" s="83"/>
      <c r="J159" s="84"/>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row>
    <row r="160" spans="1:38" ht="15.75" customHeight="1" x14ac:dyDescent="0.25">
      <c r="A160" s="22"/>
      <c r="B160" s="22"/>
      <c r="C160" s="22"/>
      <c r="D160" s="22"/>
      <c r="E160" s="22"/>
      <c r="F160" s="22"/>
      <c r="G160" s="22"/>
      <c r="H160" s="22"/>
      <c r="I160" s="83"/>
      <c r="J160" s="84"/>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row>
    <row r="161" spans="1:38" ht="15.75" customHeight="1" x14ac:dyDescent="0.25">
      <c r="A161" s="22"/>
      <c r="B161" s="22"/>
      <c r="C161" s="22"/>
      <c r="D161" s="22"/>
      <c r="E161" s="22"/>
      <c r="F161" s="22"/>
      <c r="G161" s="22"/>
      <c r="H161" s="22"/>
      <c r="I161" s="83"/>
      <c r="J161" s="84"/>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row>
    <row r="162" spans="1:38" ht="15.75" customHeight="1" x14ac:dyDescent="0.25">
      <c r="A162" s="22"/>
      <c r="B162" s="22"/>
      <c r="C162" s="22"/>
      <c r="D162" s="22"/>
      <c r="E162" s="22"/>
      <c r="F162" s="22"/>
      <c r="G162" s="22"/>
      <c r="H162" s="22"/>
      <c r="I162" s="83"/>
      <c r="J162" s="84"/>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row>
    <row r="163" spans="1:38" ht="15.75" customHeight="1" x14ac:dyDescent="0.25">
      <c r="A163" s="22"/>
      <c r="B163" s="22"/>
      <c r="C163" s="22"/>
      <c r="D163" s="22"/>
      <c r="E163" s="22"/>
      <c r="F163" s="22"/>
      <c r="G163" s="22"/>
      <c r="H163" s="22"/>
      <c r="I163" s="83"/>
      <c r="J163" s="84"/>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row>
    <row r="164" spans="1:38" ht="15.75" customHeight="1" x14ac:dyDescent="0.25">
      <c r="A164" s="22"/>
      <c r="B164" s="22"/>
      <c r="C164" s="22"/>
      <c r="D164" s="22"/>
      <c r="E164" s="22"/>
      <c r="F164" s="22"/>
      <c r="G164" s="22"/>
      <c r="H164" s="22"/>
      <c r="I164" s="83"/>
      <c r="J164" s="84"/>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row>
    <row r="165" spans="1:38" ht="15.75" customHeight="1" x14ac:dyDescent="0.25">
      <c r="A165" s="22"/>
      <c r="B165" s="22"/>
      <c r="C165" s="22"/>
      <c r="D165" s="22"/>
      <c r="E165" s="22"/>
      <c r="F165" s="22"/>
      <c r="G165" s="22"/>
      <c r="H165" s="22"/>
      <c r="I165" s="83"/>
      <c r="J165" s="84"/>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row>
    <row r="166" spans="1:38" ht="15.75" customHeight="1" x14ac:dyDescent="0.25">
      <c r="A166" s="22"/>
      <c r="B166" s="22"/>
      <c r="C166" s="22"/>
      <c r="D166" s="22"/>
      <c r="E166" s="22"/>
      <c r="F166" s="22"/>
      <c r="G166" s="22"/>
      <c r="H166" s="22"/>
      <c r="I166" s="83"/>
      <c r="J166" s="84"/>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row>
    <row r="167" spans="1:38" ht="15.75" customHeight="1" x14ac:dyDescent="0.25">
      <c r="A167" s="22"/>
      <c r="B167" s="22"/>
      <c r="C167" s="22"/>
      <c r="D167" s="22"/>
      <c r="E167" s="22"/>
      <c r="F167" s="22"/>
      <c r="G167" s="22"/>
      <c r="H167" s="22"/>
      <c r="I167" s="83"/>
      <c r="J167" s="84"/>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row>
    <row r="168" spans="1:38" ht="15.75" customHeight="1" x14ac:dyDescent="0.25">
      <c r="A168" s="22"/>
      <c r="B168" s="22"/>
      <c r="C168" s="22"/>
      <c r="D168" s="22"/>
      <c r="E168" s="22"/>
      <c r="F168" s="22"/>
      <c r="G168" s="22"/>
      <c r="H168" s="22"/>
      <c r="I168" s="83"/>
      <c r="J168" s="84"/>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row>
    <row r="169" spans="1:38" ht="15.75" customHeight="1" x14ac:dyDescent="0.25">
      <c r="A169" s="22"/>
      <c r="B169" s="22"/>
      <c r="C169" s="22"/>
      <c r="D169" s="22"/>
      <c r="E169" s="22"/>
      <c r="F169" s="22"/>
      <c r="G169" s="22"/>
      <c r="H169" s="22"/>
      <c r="I169" s="83"/>
      <c r="J169" s="84"/>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row>
    <row r="170" spans="1:38" ht="15.75" customHeight="1" x14ac:dyDescent="0.25">
      <c r="A170" s="22"/>
      <c r="B170" s="22"/>
      <c r="C170" s="22"/>
      <c r="D170" s="22"/>
      <c r="E170" s="22"/>
      <c r="F170" s="22"/>
      <c r="G170" s="22"/>
      <c r="H170" s="22"/>
      <c r="I170" s="83"/>
      <c r="J170" s="84"/>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row>
    <row r="171" spans="1:38" ht="15.75" customHeight="1" x14ac:dyDescent="0.25">
      <c r="A171" s="22"/>
      <c r="B171" s="22"/>
      <c r="C171" s="22"/>
      <c r="D171" s="22"/>
      <c r="E171" s="22"/>
      <c r="F171" s="22"/>
      <c r="G171" s="22"/>
      <c r="H171" s="22"/>
      <c r="I171" s="83"/>
      <c r="J171" s="84"/>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row>
    <row r="172" spans="1:38" ht="15.75" customHeight="1" x14ac:dyDescent="0.25">
      <c r="A172" s="22"/>
      <c r="B172" s="22"/>
      <c r="C172" s="22"/>
      <c r="D172" s="22"/>
      <c r="E172" s="22"/>
      <c r="F172" s="22"/>
      <c r="G172" s="22"/>
      <c r="H172" s="22"/>
      <c r="I172" s="83"/>
      <c r="J172" s="84"/>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row>
    <row r="173" spans="1:38" ht="15.75" customHeight="1" x14ac:dyDescent="0.25">
      <c r="A173" s="22"/>
      <c r="B173" s="22"/>
      <c r="C173" s="22"/>
      <c r="D173" s="22"/>
      <c r="E173" s="22"/>
      <c r="F173" s="22"/>
      <c r="G173" s="22"/>
      <c r="H173" s="22"/>
      <c r="I173" s="83"/>
      <c r="J173" s="84"/>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row>
    <row r="174" spans="1:38" ht="15.75" customHeight="1" x14ac:dyDescent="0.25">
      <c r="A174" s="22"/>
      <c r="B174" s="22"/>
      <c r="C174" s="22"/>
      <c r="D174" s="22"/>
      <c r="E174" s="22"/>
      <c r="F174" s="22"/>
      <c r="G174" s="22"/>
      <c r="H174" s="22"/>
      <c r="I174" s="83"/>
      <c r="J174" s="84"/>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row>
    <row r="175" spans="1:38" ht="15.75" customHeight="1" x14ac:dyDescent="0.25">
      <c r="A175" s="22"/>
      <c r="B175" s="22"/>
      <c r="C175" s="22"/>
      <c r="D175" s="22"/>
      <c r="E175" s="22"/>
      <c r="F175" s="22"/>
      <c r="G175" s="22"/>
      <c r="H175" s="22"/>
      <c r="I175" s="83"/>
      <c r="J175" s="84"/>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row>
    <row r="176" spans="1:38" ht="15.75" customHeight="1" x14ac:dyDescent="0.25">
      <c r="A176" s="22"/>
      <c r="B176" s="22"/>
      <c r="C176" s="22"/>
      <c r="D176" s="22"/>
      <c r="E176" s="22"/>
      <c r="F176" s="22"/>
      <c r="G176" s="22"/>
      <c r="H176" s="22"/>
      <c r="I176" s="83"/>
      <c r="J176" s="84"/>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row>
    <row r="177" spans="1:38" ht="15.75" customHeight="1" x14ac:dyDescent="0.25">
      <c r="A177" s="22"/>
      <c r="B177" s="22"/>
      <c r="C177" s="22"/>
      <c r="D177" s="22"/>
      <c r="E177" s="22"/>
      <c r="F177" s="22"/>
      <c r="G177" s="22"/>
      <c r="H177" s="22"/>
      <c r="I177" s="83"/>
      <c r="J177" s="84"/>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row>
    <row r="178" spans="1:38" ht="15.75" customHeight="1" x14ac:dyDescent="0.25">
      <c r="A178" s="22"/>
      <c r="B178" s="22"/>
      <c r="C178" s="22"/>
      <c r="D178" s="22"/>
      <c r="E178" s="22"/>
      <c r="F178" s="22"/>
      <c r="G178" s="22"/>
      <c r="H178" s="22"/>
      <c r="I178" s="83"/>
      <c r="J178" s="84"/>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row>
    <row r="179" spans="1:38" ht="15.75" customHeight="1" x14ac:dyDescent="0.25">
      <c r="A179" s="22"/>
      <c r="B179" s="22"/>
      <c r="C179" s="22"/>
      <c r="D179" s="22"/>
      <c r="E179" s="22"/>
      <c r="F179" s="22"/>
      <c r="G179" s="22"/>
      <c r="H179" s="22"/>
      <c r="I179" s="83"/>
      <c r="J179" s="84"/>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row>
    <row r="180" spans="1:38" ht="15.75" customHeight="1" x14ac:dyDescent="0.25">
      <c r="A180" s="22"/>
      <c r="B180" s="22"/>
      <c r="C180" s="22"/>
      <c r="D180" s="22"/>
      <c r="E180" s="22"/>
      <c r="F180" s="22"/>
      <c r="G180" s="22"/>
      <c r="H180" s="22"/>
      <c r="I180" s="83"/>
      <c r="J180" s="84"/>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row>
    <row r="181" spans="1:38" ht="15.75" customHeight="1" x14ac:dyDescent="0.25">
      <c r="A181" s="22"/>
      <c r="B181" s="22"/>
      <c r="C181" s="22"/>
      <c r="D181" s="22"/>
      <c r="E181" s="22"/>
      <c r="F181" s="22"/>
      <c r="G181" s="22"/>
      <c r="H181" s="22"/>
      <c r="I181" s="83"/>
      <c r="J181" s="84"/>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row>
    <row r="182" spans="1:38" ht="15.75" customHeight="1" x14ac:dyDescent="0.25">
      <c r="A182" s="22"/>
      <c r="B182" s="22"/>
      <c r="C182" s="22"/>
      <c r="D182" s="22"/>
      <c r="E182" s="22"/>
      <c r="F182" s="22"/>
      <c r="G182" s="22"/>
      <c r="H182" s="22"/>
      <c r="I182" s="83"/>
      <c r="J182" s="84"/>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row>
    <row r="183" spans="1:38" ht="15.75" customHeight="1" x14ac:dyDescent="0.25">
      <c r="A183" s="22"/>
      <c r="B183" s="22"/>
      <c r="C183" s="22"/>
      <c r="D183" s="22"/>
      <c r="E183" s="22"/>
      <c r="F183" s="22"/>
      <c r="G183" s="22"/>
      <c r="H183" s="22"/>
      <c r="I183" s="83"/>
      <c r="J183" s="84"/>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row>
    <row r="184" spans="1:38" ht="15.75" customHeight="1" x14ac:dyDescent="0.25">
      <c r="A184" s="22"/>
      <c r="B184" s="22"/>
      <c r="C184" s="22"/>
      <c r="D184" s="22"/>
      <c r="E184" s="22"/>
      <c r="F184" s="22"/>
      <c r="G184" s="22"/>
      <c r="H184" s="22"/>
      <c r="I184" s="83"/>
      <c r="J184" s="84"/>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row>
    <row r="185" spans="1:38" ht="15.75" customHeight="1" x14ac:dyDescent="0.25">
      <c r="A185" s="22"/>
      <c r="B185" s="22"/>
      <c r="C185" s="22"/>
      <c r="D185" s="22"/>
      <c r="E185" s="22"/>
      <c r="F185" s="22"/>
      <c r="G185" s="22"/>
      <c r="H185" s="22"/>
      <c r="I185" s="83"/>
      <c r="J185" s="84"/>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row>
    <row r="186" spans="1:38" ht="15.75" customHeight="1" x14ac:dyDescent="0.25">
      <c r="A186" s="22"/>
      <c r="B186" s="22"/>
      <c r="C186" s="22"/>
      <c r="D186" s="22"/>
      <c r="E186" s="22"/>
      <c r="F186" s="22"/>
      <c r="G186" s="22"/>
      <c r="H186" s="22"/>
      <c r="I186" s="83"/>
      <c r="J186" s="84"/>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row>
    <row r="187" spans="1:38" ht="15.75" customHeight="1" x14ac:dyDescent="0.25">
      <c r="A187" s="22"/>
      <c r="B187" s="22"/>
      <c r="C187" s="22"/>
      <c r="D187" s="22"/>
      <c r="E187" s="22"/>
      <c r="F187" s="22"/>
      <c r="G187" s="22"/>
      <c r="H187" s="22"/>
      <c r="I187" s="83"/>
      <c r="J187" s="84"/>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row>
    <row r="188" spans="1:38" ht="15.75" customHeight="1" x14ac:dyDescent="0.25">
      <c r="A188" s="22"/>
      <c r="B188" s="22"/>
      <c r="C188" s="22"/>
      <c r="D188" s="22"/>
      <c r="E188" s="22"/>
      <c r="F188" s="22"/>
      <c r="G188" s="22"/>
      <c r="H188" s="22"/>
      <c r="I188" s="83"/>
      <c r="J188" s="84"/>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row>
    <row r="189" spans="1:38" ht="15.75" customHeight="1" x14ac:dyDescent="0.25">
      <c r="A189" s="22"/>
      <c r="B189" s="22"/>
      <c r="C189" s="22"/>
      <c r="D189" s="22"/>
      <c r="E189" s="22"/>
      <c r="F189" s="22"/>
      <c r="G189" s="22"/>
      <c r="H189" s="22"/>
      <c r="I189" s="83"/>
      <c r="J189" s="84"/>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row>
    <row r="190" spans="1:38" ht="15.75" customHeight="1" x14ac:dyDescent="0.25">
      <c r="A190" s="22"/>
      <c r="B190" s="22"/>
      <c r="C190" s="22"/>
      <c r="D190" s="22"/>
      <c r="E190" s="22"/>
      <c r="F190" s="22"/>
      <c r="G190" s="22"/>
      <c r="H190" s="22"/>
      <c r="I190" s="83"/>
      <c r="J190" s="84"/>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row>
    <row r="191" spans="1:38" ht="15.75" customHeight="1" x14ac:dyDescent="0.25">
      <c r="A191" s="22"/>
      <c r="B191" s="22"/>
      <c r="C191" s="22"/>
      <c r="D191" s="22"/>
      <c r="E191" s="22"/>
      <c r="F191" s="22"/>
      <c r="G191" s="22"/>
      <c r="H191" s="22"/>
      <c r="I191" s="83"/>
      <c r="J191" s="84"/>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row>
    <row r="192" spans="1:38" ht="15.75" customHeight="1" x14ac:dyDescent="0.25">
      <c r="A192" s="22"/>
      <c r="B192" s="22"/>
      <c r="C192" s="22"/>
      <c r="D192" s="22"/>
      <c r="E192" s="22"/>
      <c r="F192" s="22"/>
      <c r="G192" s="22"/>
      <c r="H192" s="22"/>
      <c r="I192" s="83"/>
      <c r="J192" s="84"/>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row>
    <row r="193" spans="1:38" ht="15.75" customHeight="1" x14ac:dyDescent="0.25">
      <c r="A193" s="22"/>
      <c r="B193" s="22"/>
      <c r="C193" s="22"/>
      <c r="D193" s="22"/>
      <c r="E193" s="22"/>
      <c r="F193" s="22"/>
      <c r="G193" s="22"/>
      <c r="H193" s="22"/>
      <c r="I193" s="83"/>
      <c r="J193" s="84"/>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row>
    <row r="194" spans="1:38" ht="15.75" customHeight="1" x14ac:dyDescent="0.25">
      <c r="A194" s="22"/>
      <c r="B194" s="22"/>
      <c r="C194" s="22"/>
      <c r="D194" s="22"/>
      <c r="E194" s="22"/>
      <c r="F194" s="22"/>
      <c r="G194" s="22"/>
      <c r="H194" s="22"/>
      <c r="I194" s="83"/>
      <c r="J194" s="84"/>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row>
    <row r="195" spans="1:38" ht="15.75" customHeight="1" x14ac:dyDescent="0.25">
      <c r="A195" s="22"/>
      <c r="B195" s="22"/>
      <c r="C195" s="22"/>
      <c r="D195" s="22"/>
      <c r="E195" s="22"/>
      <c r="F195" s="22"/>
      <c r="G195" s="22"/>
      <c r="H195" s="22"/>
      <c r="I195" s="83"/>
      <c r="J195" s="84"/>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row>
    <row r="196" spans="1:38" ht="15.75" customHeight="1" x14ac:dyDescent="0.25">
      <c r="A196" s="22"/>
      <c r="B196" s="22"/>
      <c r="C196" s="22"/>
      <c r="D196" s="22"/>
      <c r="E196" s="22"/>
      <c r="F196" s="22"/>
      <c r="G196" s="22"/>
      <c r="H196" s="22"/>
      <c r="I196" s="83"/>
      <c r="J196" s="84"/>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row>
    <row r="197" spans="1:38" ht="15.75" customHeight="1" x14ac:dyDescent="0.25">
      <c r="A197" s="22"/>
      <c r="B197" s="22"/>
      <c r="C197" s="22"/>
      <c r="D197" s="22"/>
      <c r="E197" s="22"/>
      <c r="F197" s="22"/>
      <c r="G197" s="22"/>
      <c r="H197" s="22"/>
      <c r="I197" s="83"/>
      <c r="J197" s="84"/>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row>
    <row r="198" spans="1:38" ht="15.75" customHeight="1" x14ac:dyDescent="0.25">
      <c r="A198" s="22"/>
      <c r="B198" s="22"/>
      <c r="C198" s="22"/>
      <c r="D198" s="22"/>
      <c r="E198" s="22"/>
      <c r="F198" s="22"/>
      <c r="G198" s="22"/>
      <c r="H198" s="22"/>
      <c r="I198" s="83"/>
      <c r="J198" s="84"/>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row>
    <row r="199" spans="1:38" ht="15.75" customHeight="1" x14ac:dyDescent="0.25">
      <c r="A199" s="22"/>
      <c r="B199" s="22"/>
      <c r="C199" s="22"/>
      <c r="D199" s="22"/>
      <c r="E199" s="22"/>
      <c r="F199" s="22"/>
      <c r="G199" s="22"/>
      <c r="H199" s="22"/>
      <c r="I199" s="83"/>
      <c r="J199" s="84"/>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row>
    <row r="200" spans="1:38" ht="15.75" customHeight="1" x14ac:dyDescent="0.25">
      <c r="A200" s="22"/>
      <c r="B200" s="22"/>
      <c r="C200" s="22"/>
      <c r="D200" s="22"/>
      <c r="E200" s="22"/>
      <c r="F200" s="22"/>
      <c r="G200" s="22"/>
      <c r="H200" s="22"/>
      <c r="I200" s="83"/>
      <c r="J200" s="84"/>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row>
    <row r="201" spans="1:38" ht="15.75" customHeight="1" x14ac:dyDescent="0.25">
      <c r="A201" s="22"/>
      <c r="B201" s="22"/>
      <c r="C201" s="22"/>
      <c r="D201" s="22"/>
      <c r="E201" s="22"/>
      <c r="F201" s="22"/>
      <c r="G201" s="22"/>
      <c r="H201" s="22"/>
      <c r="I201" s="83"/>
      <c r="J201" s="84"/>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row>
    <row r="202" spans="1:38" ht="15.75" customHeight="1" x14ac:dyDescent="0.25">
      <c r="A202" s="22"/>
      <c r="B202" s="22"/>
      <c r="C202" s="22"/>
      <c r="D202" s="22"/>
      <c r="E202" s="22"/>
      <c r="F202" s="22"/>
      <c r="G202" s="22"/>
      <c r="H202" s="22"/>
      <c r="I202" s="83"/>
      <c r="J202" s="84"/>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row>
    <row r="203" spans="1:38" ht="15.75" customHeight="1" x14ac:dyDescent="0.25">
      <c r="A203" s="22"/>
      <c r="B203" s="22"/>
      <c r="C203" s="22"/>
      <c r="D203" s="22"/>
      <c r="E203" s="22"/>
      <c r="F203" s="22"/>
      <c r="G203" s="22"/>
      <c r="H203" s="22"/>
      <c r="I203" s="83"/>
      <c r="J203" s="84"/>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row>
    <row r="204" spans="1:38" ht="15.75" customHeight="1" x14ac:dyDescent="0.25">
      <c r="A204" s="22"/>
      <c r="B204" s="22"/>
      <c r="C204" s="22"/>
      <c r="D204" s="22"/>
      <c r="E204" s="22"/>
      <c r="F204" s="22"/>
      <c r="G204" s="22"/>
      <c r="H204" s="22"/>
      <c r="I204" s="83"/>
      <c r="J204" s="84"/>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row>
    <row r="205" spans="1:38" ht="15.75" customHeight="1" x14ac:dyDescent="0.25">
      <c r="A205" s="22"/>
      <c r="B205" s="22"/>
      <c r="C205" s="22"/>
      <c r="D205" s="22"/>
      <c r="E205" s="22"/>
      <c r="F205" s="22"/>
      <c r="G205" s="22"/>
      <c r="H205" s="22"/>
      <c r="I205" s="83"/>
      <c r="J205" s="84"/>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row>
    <row r="206" spans="1:38" ht="15.75" customHeight="1" x14ac:dyDescent="0.25">
      <c r="A206" s="22"/>
      <c r="B206" s="22"/>
      <c r="C206" s="22"/>
      <c r="D206" s="22"/>
      <c r="E206" s="22"/>
      <c r="F206" s="22"/>
      <c r="G206" s="22"/>
      <c r="H206" s="22"/>
      <c r="I206" s="83"/>
      <c r="J206" s="84"/>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row>
    <row r="207" spans="1:38" ht="15.75" customHeight="1" x14ac:dyDescent="0.25">
      <c r="A207" s="22"/>
      <c r="B207" s="22"/>
      <c r="C207" s="22"/>
      <c r="D207" s="22"/>
      <c r="E207" s="22"/>
      <c r="F207" s="22"/>
      <c r="G207" s="22"/>
      <c r="H207" s="22"/>
      <c r="I207" s="83"/>
      <c r="J207" s="84"/>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row>
    <row r="208" spans="1:38" ht="15.75" customHeight="1" x14ac:dyDescent="0.25">
      <c r="A208" s="22"/>
      <c r="B208" s="22"/>
      <c r="C208" s="22"/>
      <c r="D208" s="22"/>
      <c r="E208" s="22"/>
      <c r="F208" s="22"/>
      <c r="G208" s="22"/>
      <c r="H208" s="22"/>
      <c r="I208" s="83"/>
      <c r="J208" s="84"/>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row>
    <row r="209" spans="1:38" ht="15.75" customHeight="1" x14ac:dyDescent="0.25">
      <c r="A209" s="22"/>
      <c r="B209" s="22"/>
      <c r="C209" s="22"/>
      <c r="D209" s="22"/>
      <c r="E209" s="22"/>
      <c r="F209" s="22"/>
      <c r="G209" s="22"/>
      <c r="H209" s="22"/>
      <c r="I209" s="83"/>
      <c r="J209" s="84"/>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row>
    <row r="210" spans="1:38" ht="15.75" customHeight="1" x14ac:dyDescent="0.25">
      <c r="A210" s="22"/>
      <c r="B210" s="22"/>
      <c r="C210" s="22"/>
      <c r="D210" s="22"/>
      <c r="E210" s="22"/>
      <c r="F210" s="22"/>
      <c r="G210" s="22"/>
      <c r="H210" s="22"/>
      <c r="I210" s="83"/>
      <c r="J210" s="84"/>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row>
    <row r="211" spans="1:38" ht="15.75" customHeight="1" x14ac:dyDescent="0.25">
      <c r="A211" s="22"/>
      <c r="B211" s="22"/>
      <c r="C211" s="22"/>
      <c r="D211" s="22"/>
      <c r="E211" s="22"/>
      <c r="F211" s="22"/>
      <c r="G211" s="22"/>
      <c r="H211" s="22"/>
      <c r="I211" s="83"/>
      <c r="J211" s="84"/>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row>
    <row r="212" spans="1:38" ht="15.75" customHeight="1" x14ac:dyDescent="0.25">
      <c r="A212" s="22"/>
      <c r="B212" s="22"/>
      <c r="C212" s="22"/>
      <c r="D212" s="22"/>
      <c r="E212" s="22"/>
      <c r="F212" s="22"/>
      <c r="G212" s="22"/>
      <c r="H212" s="22"/>
      <c r="I212" s="83"/>
      <c r="J212" s="84"/>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row>
    <row r="213" spans="1:38" ht="15.75" customHeight="1" x14ac:dyDescent="0.25">
      <c r="A213" s="22"/>
      <c r="B213" s="22"/>
      <c r="C213" s="22"/>
      <c r="D213" s="22"/>
      <c r="E213" s="22"/>
      <c r="F213" s="22"/>
      <c r="G213" s="22"/>
      <c r="H213" s="22"/>
      <c r="I213" s="83"/>
      <c r="J213" s="84"/>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row>
    <row r="214" spans="1:38" ht="15.75" customHeight="1" x14ac:dyDescent="0.25">
      <c r="A214" s="22"/>
      <c r="B214" s="22"/>
      <c r="C214" s="22"/>
      <c r="D214" s="22"/>
      <c r="E214" s="22"/>
      <c r="F214" s="22"/>
      <c r="G214" s="22"/>
      <c r="H214" s="22"/>
      <c r="I214" s="83"/>
      <c r="J214" s="84"/>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row>
    <row r="215" spans="1:38" ht="15.75" customHeight="1" x14ac:dyDescent="0.25">
      <c r="A215" s="22"/>
      <c r="B215" s="22"/>
      <c r="C215" s="22"/>
      <c r="D215" s="22"/>
      <c r="E215" s="22"/>
      <c r="F215" s="22"/>
      <c r="G215" s="22"/>
      <c r="H215" s="22"/>
      <c r="I215" s="83"/>
      <c r="J215" s="84"/>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row>
    <row r="216" spans="1:38" ht="15.75" customHeight="1" x14ac:dyDescent="0.25">
      <c r="A216" s="22"/>
      <c r="B216" s="22"/>
      <c r="C216" s="22"/>
      <c r="D216" s="22"/>
      <c r="E216" s="22"/>
      <c r="F216" s="22"/>
      <c r="G216" s="22"/>
      <c r="H216" s="22"/>
      <c r="I216" s="83"/>
      <c r="J216" s="84"/>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row>
    <row r="217" spans="1:38" ht="15.75" customHeight="1" x14ac:dyDescent="0.25">
      <c r="A217" s="22"/>
      <c r="B217" s="22"/>
      <c r="C217" s="22"/>
      <c r="D217" s="22"/>
      <c r="E217" s="22"/>
      <c r="F217" s="22"/>
      <c r="G217" s="22"/>
      <c r="H217" s="22"/>
      <c r="I217" s="83"/>
      <c r="J217" s="84"/>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row>
    <row r="218" spans="1:38" ht="15.75" customHeight="1" x14ac:dyDescent="0.25">
      <c r="A218" s="22"/>
      <c r="B218" s="22"/>
      <c r="C218" s="22"/>
      <c r="D218" s="22"/>
      <c r="E218" s="22"/>
      <c r="F218" s="22"/>
      <c r="G218" s="22"/>
      <c r="H218" s="22"/>
      <c r="I218" s="83"/>
      <c r="J218" s="84"/>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row>
    <row r="219" spans="1:38" ht="15.75" customHeight="1" x14ac:dyDescent="0.25">
      <c r="A219" s="22"/>
      <c r="B219" s="22"/>
      <c r="C219" s="22"/>
      <c r="D219" s="22"/>
      <c r="E219" s="22"/>
      <c r="F219" s="22"/>
      <c r="G219" s="22"/>
      <c r="H219" s="22"/>
      <c r="I219" s="83"/>
      <c r="J219" s="84"/>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row>
    <row r="220" spans="1:38" ht="15.75" customHeight="1" x14ac:dyDescent="0.25">
      <c r="A220" s="22"/>
      <c r="B220" s="22"/>
      <c r="C220" s="22"/>
      <c r="D220" s="22"/>
      <c r="E220" s="22"/>
      <c r="F220" s="22"/>
      <c r="G220" s="22"/>
      <c r="H220" s="22"/>
      <c r="I220" s="83"/>
      <c r="J220" s="84"/>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row>
    <row r="221" spans="1:38" ht="15.75" customHeight="1" x14ac:dyDescent="0.25">
      <c r="A221" s="22"/>
      <c r="B221" s="22"/>
      <c r="C221" s="22"/>
      <c r="D221" s="22"/>
      <c r="E221" s="22"/>
      <c r="F221" s="22"/>
      <c r="G221" s="22"/>
      <c r="H221" s="22"/>
      <c r="I221" s="83"/>
      <c r="J221" s="84"/>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row>
    <row r="222" spans="1:38" ht="15.75" customHeight="1" x14ac:dyDescent="0.25">
      <c r="A222" s="22"/>
      <c r="B222" s="22"/>
      <c r="C222" s="22"/>
      <c r="D222" s="22"/>
      <c r="E222" s="22"/>
      <c r="F222" s="22"/>
      <c r="G222" s="22"/>
      <c r="H222" s="22"/>
      <c r="I222" s="83"/>
      <c r="J222" s="84"/>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row>
    <row r="223" spans="1:38" ht="15.75" customHeight="1" x14ac:dyDescent="0.25">
      <c r="A223" s="22"/>
      <c r="B223" s="22"/>
      <c r="C223" s="22"/>
      <c r="D223" s="22"/>
      <c r="E223" s="22"/>
      <c r="F223" s="22"/>
      <c r="G223" s="22"/>
      <c r="H223" s="22"/>
      <c r="I223" s="83"/>
      <c r="J223" s="84"/>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row>
    <row r="224" spans="1:3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246">
    <mergeCell ref="A2:A3"/>
    <mergeCell ref="B2:AG3"/>
    <mergeCell ref="AH2:AI3"/>
    <mergeCell ref="B4:M4"/>
    <mergeCell ref="N4:AG4"/>
    <mergeCell ref="AH4:AI4"/>
    <mergeCell ref="A6:A7"/>
    <mergeCell ref="B6:B7"/>
    <mergeCell ref="C6:D6"/>
    <mergeCell ref="E6:E7"/>
    <mergeCell ref="F6:F7"/>
    <mergeCell ref="G6:G7"/>
    <mergeCell ref="H6:H7"/>
    <mergeCell ref="K6:K7"/>
    <mergeCell ref="L6:M6"/>
    <mergeCell ref="N6:O6"/>
    <mergeCell ref="T6:T7"/>
    <mergeCell ref="P6:P7"/>
    <mergeCell ref="Q6:S6"/>
    <mergeCell ref="Y6:Z6"/>
    <mergeCell ref="AA6:AA7"/>
    <mergeCell ref="AB6:AD6"/>
    <mergeCell ref="U6:V6"/>
    <mergeCell ref="W6:W7"/>
    <mergeCell ref="X6:X7"/>
    <mergeCell ref="AF6:AI6"/>
    <mergeCell ref="AJ6:AK6"/>
    <mergeCell ref="AL6:AL7"/>
    <mergeCell ref="I25:J25"/>
    <mergeCell ref="I15:J15"/>
    <mergeCell ref="I16:J16"/>
    <mergeCell ref="I17:J17"/>
    <mergeCell ref="I18:J18"/>
    <mergeCell ref="I19:J19"/>
    <mergeCell ref="I8:J8"/>
    <mergeCell ref="I9:J9"/>
    <mergeCell ref="I10:J10"/>
    <mergeCell ref="I11:J11"/>
    <mergeCell ref="I12:J12"/>
    <mergeCell ref="I23:J23"/>
    <mergeCell ref="I13:J13"/>
    <mergeCell ref="I14:J14"/>
    <mergeCell ref="I39:J39"/>
    <mergeCell ref="I40:J40"/>
    <mergeCell ref="I41:J41"/>
    <mergeCell ref="I42:J42"/>
    <mergeCell ref="I43:J43"/>
    <mergeCell ref="AE6:AE7"/>
    <mergeCell ref="I6:J7"/>
    <mergeCell ref="I36:J36"/>
    <mergeCell ref="I37:J37"/>
    <mergeCell ref="I38:J38"/>
    <mergeCell ref="I31:J31"/>
    <mergeCell ref="I32:J32"/>
    <mergeCell ref="I33:J33"/>
    <mergeCell ref="I34:J34"/>
    <mergeCell ref="I35:J35"/>
    <mergeCell ref="I26:J26"/>
    <mergeCell ref="I27:J27"/>
    <mergeCell ref="I28:J28"/>
    <mergeCell ref="I29:J29"/>
    <mergeCell ref="I30:J30"/>
    <mergeCell ref="I20:J20"/>
    <mergeCell ref="I21:J21"/>
    <mergeCell ref="I22:J22"/>
    <mergeCell ref="I24:J24"/>
    <mergeCell ref="I49:J49"/>
    <mergeCell ref="I50:J50"/>
    <mergeCell ref="I51:J51"/>
    <mergeCell ref="I52:J52"/>
    <mergeCell ref="I53:J53"/>
    <mergeCell ref="I44:J44"/>
    <mergeCell ref="I45:J45"/>
    <mergeCell ref="I46:J46"/>
    <mergeCell ref="I47:J47"/>
    <mergeCell ref="I48:J48"/>
    <mergeCell ref="I59:J59"/>
    <mergeCell ref="I60:J60"/>
    <mergeCell ref="I61:J61"/>
    <mergeCell ref="I62:J62"/>
    <mergeCell ref="I63:J63"/>
    <mergeCell ref="I54:J54"/>
    <mergeCell ref="I55:J55"/>
    <mergeCell ref="I56:J56"/>
    <mergeCell ref="I57:J57"/>
    <mergeCell ref="I58:J58"/>
    <mergeCell ref="I69:J69"/>
    <mergeCell ref="I70:J70"/>
    <mergeCell ref="I71:J71"/>
    <mergeCell ref="I72:J72"/>
    <mergeCell ref="I73:J73"/>
    <mergeCell ref="I64:J64"/>
    <mergeCell ref="I65:J65"/>
    <mergeCell ref="I66:J66"/>
    <mergeCell ref="I67:J67"/>
    <mergeCell ref="I68:J68"/>
    <mergeCell ref="I79:J79"/>
    <mergeCell ref="I80:J80"/>
    <mergeCell ref="I81:J81"/>
    <mergeCell ref="I82:J82"/>
    <mergeCell ref="I83:J83"/>
    <mergeCell ref="I74:J74"/>
    <mergeCell ref="I75:J75"/>
    <mergeCell ref="I76:J76"/>
    <mergeCell ref="I77:J77"/>
    <mergeCell ref="I78:J78"/>
    <mergeCell ref="I89:J89"/>
    <mergeCell ref="I90:J90"/>
    <mergeCell ref="I91:J91"/>
    <mergeCell ref="I92:J92"/>
    <mergeCell ref="I93:J93"/>
    <mergeCell ref="I84:J84"/>
    <mergeCell ref="I85:J85"/>
    <mergeCell ref="I86:J86"/>
    <mergeCell ref="I87:J87"/>
    <mergeCell ref="I88:J88"/>
    <mergeCell ref="I99:J99"/>
    <mergeCell ref="I100:J100"/>
    <mergeCell ref="I101:J101"/>
    <mergeCell ref="I102:J102"/>
    <mergeCell ref="I103:J103"/>
    <mergeCell ref="I94:J94"/>
    <mergeCell ref="I95:J95"/>
    <mergeCell ref="I96:J96"/>
    <mergeCell ref="I97:J97"/>
    <mergeCell ref="I98:J98"/>
    <mergeCell ref="I109:J109"/>
    <mergeCell ref="I110:J110"/>
    <mergeCell ref="I111:J111"/>
    <mergeCell ref="I112:J112"/>
    <mergeCell ref="I113:J113"/>
    <mergeCell ref="I104:J104"/>
    <mergeCell ref="I105:J105"/>
    <mergeCell ref="I106:J106"/>
    <mergeCell ref="I107:J107"/>
    <mergeCell ref="I108:J108"/>
    <mergeCell ref="I119:J119"/>
    <mergeCell ref="I120:J120"/>
    <mergeCell ref="I121:J121"/>
    <mergeCell ref="I122:J122"/>
    <mergeCell ref="I123:J123"/>
    <mergeCell ref="I114:J114"/>
    <mergeCell ref="I115:J115"/>
    <mergeCell ref="I116:J116"/>
    <mergeCell ref="I117:J117"/>
    <mergeCell ref="I118:J118"/>
    <mergeCell ref="I129:J129"/>
    <mergeCell ref="I130:J130"/>
    <mergeCell ref="I131:J131"/>
    <mergeCell ref="I132:J132"/>
    <mergeCell ref="I133:J133"/>
    <mergeCell ref="I124:J124"/>
    <mergeCell ref="I125:J125"/>
    <mergeCell ref="I126:J126"/>
    <mergeCell ref="I127:J127"/>
    <mergeCell ref="I128:J128"/>
    <mergeCell ref="I139:J139"/>
    <mergeCell ref="I140:J140"/>
    <mergeCell ref="I141:J141"/>
    <mergeCell ref="I142:J142"/>
    <mergeCell ref="I143:J143"/>
    <mergeCell ref="I134:J134"/>
    <mergeCell ref="I135:J135"/>
    <mergeCell ref="I136:J136"/>
    <mergeCell ref="I137:J137"/>
    <mergeCell ref="I138:J138"/>
    <mergeCell ref="I149:J149"/>
    <mergeCell ref="I150:J150"/>
    <mergeCell ref="I151:J151"/>
    <mergeCell ref="I152:J152"/>
    <mergeCell ref="I153:J153"/>
    <mergeCell ref="I144:J144"/>
    <mergeCell ref="I145:J145"/>
    <mergeCell ref="I146:J146"/>
    <mergeCell ref="I147:J147"/>
    <mergeCell ref="I148:J148"/>
    <mergeCell ref="I159:J159"/>
    <mergeCell ref="I160:J160"/>
    <mergeCell ref="I161:J161"/>
    <mergeCell ref="I162:J162"/>
    <mergeCell ref="I163:J163"/>
    <mergeCell ref="I154:J154"/>
    <mergeCell ref="I155:J155"/>
    <mergeCell ref="I156:J156"/>
    <mergeCell ref="I157:J157"/>
    <mergeCell ref="I158:J158"/>
    <mergeCell ref="I169:J169"/>
    <mergeCell ref="I170:J170"/>
    <mergeCell ref="I171:J171"/>
    <mergeCell ref="I172:J172"/>
    <mergeCell ref="I173:J173"/>
    <mergeCell ref="I164:J164"/>
    <mergeCell ref="I165:J165"/>
    <mergeCell ref="I166:J166"/>
    <mergeCell ref="I167:J167"/>
    <mergeCell ref="I168:J168"/>
    <mergeCell ref="I179:J179"/>
    <mergeCell ref="I180:J180"/>
    <mergeCell ref="I181:J181"/>
    <mergeCell ref="I182:J182"/>
    <mergeCell ref="I183:J183"/>
    <mergeCell ref="I174:J174"/>
    <mergeCell ref="I175:J175"/>
    <mergeCell ref="I176:J176"/>
    <mergeCell ref="I177:J177"/>
    <mergeCell ref="I178:J178"/>
    <mergeCell ref="I189:J189"/>
    <mergeCell ref="I190:J190"/>
    <mergeCell ref="I191:J191"/>
    <mergeCell ref="I192:J192"/>
    <mergeCell ref="I193:J193"/>
    <mergeCell ref="I184:J184"/>
    <mergeCell ref="I185:J185"/>
    <mergeCell ref="I186:J186"/>
    <mergeCell ref="I187:J187"/>
    <mergeCell ref="I188:J188"/>
    <mergeCell ref="I199:J199"/>
    <mergeCell ref="I200:J200"/>
    <mergeCell ref="I201:J201"/>
    <mergeCell ref="I202:J202"/>
    <mergeCell ref="I203:J203"/>
    <mergeCell ref="I194:J194"/>
    <mergeCell ref="I195:J195"/>
    <mergeCell ref="I196:J196"/>
    <mergeCell ref="I197:J197"/>
    <mergeCell ref="I198:J198"/>
    <mergeCell ref="I209:J209"/>
    <mergeCell ref="I210:J210"/>
    <mergeCell ref="I211:J211"/>
    <mergeCell ref="I212:J212"/>
    <mergeCell ref="I213:J213"/>
    <mergeCell ref="I204:J204"/>
    <mergeCell ref="I205:J205"/>
    <mergeCell ref="I206:J206"/>
    <mergeCell ref="I207:J207"/>
    <mergeCell ref="I208:J208"/>
    <mergeCell ref="I219:J219"/>
    <mergeCell ref="I220:J220"/>
    <mergeCell ref="I221:J221"/>
    <mergeCell ref="I222:J222"/>
    <mergeCell ref="I223:J223"/>
    <mergeCell ref="I214:J214"/>
    <mergeCell ref="I215:J215"/>
    <mergeCell ref="I216:J216"/>
    <mergeCell ref="I217:J217"/>
    <mergeCell ref="I218:J218"/>
  </mergeCells>
  <pageMargins left="0.7" right="0.7" top="0.75" bottom="0.75" header="0" footer="0"/>
  <pageSetup orientation="landscape"/>
  <drawing r:id="rId1"/>
  <extLst>
    <ext xmlns:x14="http://schemas.microsoft.com/office/spreadsheetml/2009/9/main" uri="{78C0D931-6437-407d-A8EE-F0AAD7539E65}">
      <x14:conditionalFormattings>
        <x14:conditionalFormatting xmlns:xm="http://schemas.microsoft.com/office/excel/2006/main">
          <x14:cfRule type="expression" priority="9" id="{BC658942-EFD1-4DC2-84F6-BDF0AC272271}">
            <xm:f>OR(AD25='\KAREN\CUENTA DE COBRO\RIESGOS\[MAPA INSTITUCIONAL DE RIESGOS CGID 21102022.xlsx]Datos'!#REF!,AD25='\KAREN\CUENTA DE COBRO\RIESGOS\[MAPA INSTITUCIONAL DE RIESGOS CGID 21102022.xlsx]Datos'!#REF!)</xm:f>
            <x14:dxf>
              <fill>
                <patternFill>
                  <bgColor rgb="FFFF0000"/>
                </patternFill>
              </fill>
            </x14:dxf>
          </x14:cfRule>
          <x14:cfRule type="expression" priority="10" id="{22F2B0AE-B655-400B-AF77-FAC753A3300D}">
            <xm:f>OR(AD25='\KAREN\CUENTA DE COBRO\RIESGOS\[MAPA INSTITUCIONAL DE RIESGOS CGID 21102022.xlsx]Datos'!#REF!,AD25='\KAREN\CUENTA DE COBRO\RIESGOS\[MAPA INSTITUCIONAL DE RIESGOS CGID 21102022.xlsx]Datos'!#REF!)</xm:f>
            <x14:dxf>
              <fill>
                <patternFill>
                  <bgColor rgb="FFFFC000"/>
                </patternFill>
              </fill>
            </x14:dxf>
          </x14:cfRule>
          <x14:cfRule type="expression" priority="11" id="{32786A29-3E3E-4CAE-B43D-09D76F5C3CAC}">
            <xm:f>OR(AD25='\KAREN\CUENTA DE COBRO\RIESGOS\[MAPA INSTITUCIONAL DE RIESGOS CGID 21102022.xlsx]Datos'!#REF!,AD25='\KAREN\CUENTA DE COBRO\RIESGOS\[MAPA INSTITUCIONAL DE RIESGOS CGID 21102022.xlsx]Datos'!#REF!)</xm:f>
            <x14:dxf>
              <fill>
                <patternFill>
                  <bgColor rgb="FFFFFF00"/>
                </patternFill>
              </fill>
            </x14:dxf>
          </x14:cfRule>
          <x14:cfRule type="expression" priority="12" id="{AB8D2680-9286-45F9-A05E-4073D06B54F8}">
            <xm:f>OR(AD25='\KAREN\CUENTA DE COBRO\RIESGOS\[MAPA INSTITUCIONAL DE RIESGOS CGID 21102022.xlsx]Datos'!#REF!,AD25='\KAREN\CUENTA DE COBRO\RIESGOS\[MAPA INSTITUCIONAL DE RIESGOS CGID 21102022.xlsx]Datos'!#REF!)</xm:f>
            <x14:dxf>
              <fill>
                <patternFill>
                  <bgColor rgb="FF92D050"/>
                </patternFill>
              </fill>
            </x14:dxf>
          </x14:cfRule>
          <xm:sqref>AD25:AD26</xm:sqref>
        </x14:conditionalFormatting>
        <x14:conditionalFormatting xmlns:xm="http://schemas.microsoft.com/office/excel/2006/main">
          <x14:cfRule type="expression" priority="35" id="{56E57A14-7428-4CE2-A683-174B2D79F434}">
            <xm:f>OR(S8='\KAREN\CUENTA DE COBRO\RIESGOS\[MAPA INSTITUCIONAL DE RIESGOS CGID 21102022.xlsx]Datos'!#REF!,S8='\KAREN\CUENTA DE COBRO\RIESGOS\[MAPA INSTITUCIONAL DE RIESGOS CGID 21102022.xlsx]Datos'!#REF!)</xm:f>
            <x14:dxf>
              <fill>
                <patternFill>
                  <bgColor rgb="FFFF0000"/>
                </patternFill>
              </fill>
            </x14:dxf>
          </x14:cfRule>
          <x14:cfRule type="expression" priority="36" id="{545975F1-C628-4EA4-A3C6-6F99D9386C23}">
            <xm:f>OR(S8='\KAREN\CUENTA DE COBRO\RIESGOS\[MAPA INSTITUCIONAL DE RIESGOS CGID 21102022.xlsx]Datos'!#REF!,S8='\KAREN\CUENTA DE COBRO\RIESGOS\[MAPA INSTITUCIONAL DE RIESGOS CGID 21102022.xlsx]Datos'!#REF!)</xm:f>
            <x14:dxf>
              <fill>
                <patternFill>
                  <bgColor rgb="FFFFC000"/>
                </patternFill>
              </fill>
            </x14:dxf>
          </x14:cfRule>
          <x14:cfRule type="expression" priority="37" id="{69320F3C-E41A-4C75-B0B5-05771164C267}">
            <xm:f>OR(S8='\KAREN\CUENTA DE COBRO\RIESGOS\[MAPA INSTITUCIONAL DE RIESGOS CGID 21102022.xlsx]Datos'!#REF!,S8='\KAREN\CUENTA DE COBRO\RIESGOS\[MAPA INSTITUCIONAL DE RIESGOS CGID 21102022.xlsx]Datos'!#REF!)</xm:f>
            <x14:dxf>
              <fill>
                <patternFill>
                  <bgColor rgb="FFFFFF00"/>
                </patternFill>
              </fill>
            </x14:dxf>
          </x14:cfRule>
          <x14:cfRule type="expression" priority="38" id="{E58CBFCD-14C3-4BE0-8D4B-7CA743A20ECC}">
            <xm:f>OR(S8='\KAREN\CUENTA DE COBRO\RIESGOS\[MAPA INSTITUCIONAL DE RIESGOS CGID 21102022.xlsx]Datos'!#REF!,S8='\KAREN\CUENTA DE COBRO\RIESGOS\[MAPA INSTITUCIONAL DE RIESGOS CGID 21102022.xlsx]Datos'!#REF!)</xm:f>
            <x14:dxf>
              <fill>
                <patternFill>
                  <bgColor rgb="FF92D050"/>
                </patternFill>
              </fill>
            </x14:dxf>
          </x14:cfRule>
          <xm:sqref>S8:S12 S24:S35 S23:T23 S15:S22</xm:sqref>
        </x14:conditionalFormatting>
        <x14:conditionalFormatting xmlns:xm="http://schemas.microsoft.com/office/excel/2006/main">
          <x14:cfRule type="expression" priority="31" id="{04F45736-D2C5-4E8A-AEA1-952DBA1D6027}">
            <xm:f>OR(AD8='\KAREN\CUENTA DE COBRO\RIESGOS\[MAPA INSTITUCIONAL DE RIESGOS CGID 21102022.xlsx]Datos'!#REF!,AD8='\KAREN\CUENTA DE COBRO\RIESGOS\[MAPA INSTITUCIONAL DE RIESGOS CGID 21102022.xlsx]Datos'!#REF!)</xm:f>
            <x14:dxf>
              <fill>
                <patternFill>
                  <bgColor rgb="FF92D050"/>
                </patternFill>
              </fill>
            </x14:dxf>
          </x14:cfRule>
          <x14:cfRule type="expression" priority="32" id="{DD9742FD-7F0D-49A5-A526-CDB88FB25E8C}">
            <xm:f>OR(AD8='\KAREN\CUENTA DE COBRO\RIESGOS\[MAPA INSTITUCIONAL DE RIESGOS CGID 21102022.xlsx]Datos'!#REF!,AD8='\KAREN\CUENTA DE COBRO\RIESGOS\[MAPA INSTITUCIONAL DE RIESGOS CGID 21102022.xlsx]Datos'!#REF!)</xm:f>
            <x14:dxf>
              <fill>
                <patternFill>
                  <bgColor rgb="FFFFFF00"/>
                </patternFill>
              </fill>
            </x14:dxf>
          </x14:cfRule>
          <x14:cfRule type="expression" priority="33" id="{570C1C13-FF24-4582-8E66-5ADC44CE7BFA}">
            <xm:f>OR(AD8='\KAREN\CUENTA DE COBRO\RIESGOS\[MAPA INSTITUCIONAL DE RIESGOS CGID 21102022.xlsx]Datos'!#REF!,AD8='\KAREN\CUENTA DE COBRO\RIESGOS\[MAPA INSTITUCIONAL DE RIESGOS CGID 21102022.xlsx]Datos'!#REF!)</xm:f>
            <x14:dxf>
              <fill>
                <patternFill>
                  <bgColor rgb="FFFFC000"/>
                </patternFill>
              </fill>
            </x14:dxf>
          </x14:cfRule>
          <x14:cfRule type="expression" priority="34" id="{D65BAF5D-4104-415E-B7B4-05E07ACF544D}">
            <xm:f>OR(AD8='\KAREN\CUENTA DE COBRO\RIESGOS\[MAPA INSTITUCIONAL DE RIESGOS CGID 21102022.xlsx]Datos'!#REF!,AD8='\KAREN\CUENTA DE COBRO\RIESGOS\[MAPA INSTITUCIONAL DE RIESGOS CGID 21102022.xlsx]Datos'!#REF!)</xm:f>
            <x14:dxf>
              <fill>
                <patternFill>
                  <bgColor rgb="FFFF0000"/>
                </patternFill>
              </fill>
            </x14:dxf>
          </x14:cfRule>
          <xm:sqref>AD8 AD10:AD12 AD27:AD35 AD22 AD24 AD23:AE23 AD15:AD19</xm:sqref>
        </x14:conditionalFormatting>
        <x14:conditionalFormatting xmlns:xm="http://schemas.microsoft.com/office/excel/2006/main">
          <x14:cfRule type="cellIs" priority="28" operator="equal" id="{C668877A-7F9E-495E-B4C6-76DB39A648AD}">
            <xm:f>'\KAREN\CUENTA DE COBRO\RIESGOS\[MAPA INSTITUCIONAL DE RIESGOS CGID 21102022.xlsx]Datos'!#REF!</xm:f>
            <x14:dxf>
              <fill>
                <patternFill>
                  <bgColor rgb="FFFF0000"/>
                </patternFill>
              </fill>
            </x14:dxf>
          </x14:cfRule>
          <x14:cfRule type="cellIs" priority="29" operator="equal" id="{0BC16E33-2FFD-45E6-BE9F-5DF508C30BB1}">
            <xm:f>'\KAREN\CUENTA DE COBRO\RIESGOS\[MAPA INSTITUCIONAL DE RIESGOS CGID 21102022.xlsx]Datos'!#REF!</xm:f>
            <x14:dxf>
              <fill>
                <patternFill>
                  <bgColor rgb="FFFFFF00"/>
                </patternFill>
              </fill>
            </x14:dxf>
          </x14:cfRule>
          <x14:cfRule type="cellIs" priority="30" operator="equal" id="{1C8801D3-9951-443A-B8DE-D315314B2385}">
            <xm:f>'\KAREN\CUENTA DE COBRO\RIESGOS\[MAPA INSTITUCIONAL DE RIESGOS CGID 21102022.xlsx]Datos'!#REF!</xm:f>
            <x14:dxf>
              <fill>
                <patternFill>
                  <bgColor rgb="FF92D050"/>
                </patternFill>
              </fill>
            </x14:dxf>
          </x14:cfRule>
          <xm:sqref>X8:X12 X24:X35 Y23 X14:X22</xm:sqref>
        </x14:conditionalFormatting>
        <x14:conditionalFormatting xmlns:xm="http://schemas.microsoft.com/office/excel/2006/main">
          <x14:cfRule type="expression" priority="21" id="{D2B17317-00A7-43E9-B4EE-E0EF1DDD9A4D}">
            <xm:f>OR(AD9='\KAREN\CUENTA DE COBRO\RIESGOS\[MAPA INSTITUCIONAL DE RIESGOS CGID 21102022.xlsx]Datos'!#REF!,AD9='\KAREN\CUENTA DE COBRO\RIESGOS\[MAPA INSTITUCIONAL DE RIESGOS CGID 21102022.xlsx]Datos'!#REF!)</xm:f>
            <x14:dxf>
              <fill>
                <patternFill>
                  <bgColor rgb="FFFF0000"/>
                </patternFill>
              </fill>
            </x14:dxf>
          </x14:cfRule>
          <x14:cfRule type="expression" priority="22" id="{8B69CF50-47A4-4740-B545-02A90A3CDE2C}">
            <xm:f>OR(AD9='\KAREN\CUENTA DE COBRO\RIESGOS\[MAPA INSTITUCIONAL DE RIESGOS CGID 21102022.xlsx]Datos'!#REF!,AD9='\KAREN\CUENTA DE COBRO\RIESGOS\[MAPA INSTITUCIONAL DE RIESGOS CGID 21102022.xlsx]Datos'!#REF!)</xm:f>
            <x14:dxf>
              <fill>
                <patternFill>
                  <bgColor rgb="FFFFC000"/>
                </patternFill>
              </fill>
            </x14:dxf>
          </x14:cfRule>
          <x14:cfRule type="expression" priority="23" id="{15736790-52C2-4288-9BD1-5B4137E01C7F}">
            <xm:f>OR(AD9='\KAREN\CUENTA DE COBRO\RIESGOS\[MAPA INSTITUCIONAL DE RIESGOS CGID 21102022.xlsx]Datos'!#REF!,AD9='\KAREN\CUENTA DE COBRO\RIESGOS\[MAPA INSTITUCIONAL DE RIESGOS CGID 21102022.xlsx]Datos'!#REF!)</xm:f>
            <x14:dxf>
              <fill>
                <patternFill>
                  <bgColor rgb="FFFFFF00"/>
                </patternFill>
              </fill>
            </x14:dxf>
          </x14:cfRule>
          <x14:cfRule type="expression" priority="24" id="{63BD3588-3985-4677-B1BF-4F401D076B18}">
            <xm:f>OR(AD9='\KAREN\CUENTA DE COBRO\RIESGOS\[MAPA INSTITUCIONAL DE RIESGOS CGID 21102022.xlsx]Datos'!#REF!,AD9='\KAREN\CUENTA DE COBRO\RIESGOS\[MAPA INSTITUCIONAL DE RIESGOS CGID 21102022.xlsx]Datos'!#REF!)</xm:f>
            <x14:dxf>
              <fill>
                <patternFill>
                  <bgColor rgb="FF92D050"/>
                </patternFill>
              </fill>
            </x14:dxf>
          </x14:cfRule>
          <xm:sqref>AD9</xm:sqref>
        </x14:conditionalFormatting>
        <x14:conditionalFormatting xmlns:xm="http://schemas.microsoft.com/office/excel/2006/main">
          <x14:cfRule type="expression" priority="17" id="{3A9D6A89-C571-4033-8E62-5CF449282213}">
            <xm:f>OR(AD20='\KAREN\CUENTA DE COBRO\RIESGOS\[MAPA INSTITUCIONAL DE RIESGOS CGID 21102022.xlsx]Datos'!#REF!,AD20='\KAREN\CUENTA DE COBRO\RIESGOS\[MAPA INSTITUCIONAL DE RIESGOS CGID 21102022.xlsx]Datos'!#REF!)</xm:f>
            <x14:dxf>
              <fill>
                <patternFill>
                  <bgColor rgb="FFFF0000"/>
                </patternFill>
              </fill>
            </x14:dxf>
          </x14:cfRule>
          <x14:cfRule type="expression" priority="18" id="{814AB6DC-7102-4297-A516-17432A50CC97}">
            <xm:f>OR(AD20='\KAREN\CUENTA DE COBRO\RIESGOS\[MAPA INSTITUCIONAL DE RIESGOS CGID 21102022.xlsx]Datos'!#REF!,AD20='\KAREN\CUENTA DE COBRO\RIESGOS\[MAPA INSTITUCIONAL DE RIESGOS CGID 21102022.xlsx]Datos'!#REF!)</xm:f>
            <x14:dxf>
              <fill>
                <patternFill>
                  <bgColor rgb="FFFFC000"/>
                </patternFill>
              </fill>
            </x14:dxf>
          </x14:cfRule>
          <x14:cfRule type="expression" priority="19" id="{06F5E27C-D9D2-4B2A-9D23-77F515FD0561}">
            <xm:f>OR(AD20='\KAREN\CUENTA DE COBRO\RIESGOS\[MAPA INSTITUCIONAL DE RIESGOS CGID 21102022.xlsx]Datos'!#REF!,AD20='\KAREN\CUENTA DE COBRO\RIESGOS\[MAPA INSTITUCIONAL DE RIESGOS CGID 21102022.xlsx]Datos'!#REF!)</xm:f>
            <x14:dxf>
              <fill>
                <patternFill>
                  <bgColor rgb="FFFFFF00"/>
                </patternFill>
              </fill>
            </x14:dxf>
          </x14:cfRule>
          <x14:cfRule type="expression" priority="20" id="{7B0AF6C9-F7AE-4B2C-9491-C6ACE5F4B585}">
            <xm:f>OR(AD20='\KAREN\CUENTA DE COBRO\RIESGOS\[MAPA INSTITUCIONAL DE RIESGOS CGID 21102022.xlsx]Datos'!#REF!,AD20='\KAREN\CUENTA DE COBRO\RIESGOS\[MAPA INSTITUCIONAL DE RIESGOS CGID 21102022.xlsx]Datos'!#REF!)</xm:f>
            <x14:dxf>
              <fill>
                <patternFill>
                  <bgColor rgb="FF92D050"/>
                </patternFill>
              </fill>
            </x14:dxf>
          </x14:cfRule>
          <xm:sqref>AD20</xm:sqref>
        </x14:conditionalFormatting>
        <x14:conditionalFormatting xmlns:xm="http://schemas.microsoft.com/office/excel/2006/main">
          <x14:cfRule type="expression" priority="13" id="{4365374A-D681-497C-8C3A-2A8EC3B864D7}">
            <xm:f>OR(AD21='\KAREN\CUENTA DE COBRO\RIESGOS\[MAPA INSTITUCIONAL DE RIESGOS CGID 21102022.xlsx]Datos'!#REF!,AD21='\KAREN\CUENTA DE COBRO\RIESGOS\[MAPA INSTITUCIONAL DE RIESGOS CGID 21102022.xlsx]Datos'!#REF!)</xm:f>
            <x14:dxf>
              <fill>
                <patternFill>
                  <bgColor rgb="FFFF0000"/>
                </patternFill>
              </fill>
            </x14:dxf>
          </x14:cfRule>
          <x14:cfRule type="expression" priority="14" id="{55395F19-BFED-431F-9756-9345746D0DC7}">
            <xm:f>OR(AD21='\KAREN\CUENTA DE COBRO\RIESGOS\[MAPA INSTITUCIONAL DE RIESGOS CGID 21102022.xlsx]Datos'!#REF!,AD21='\KAREN\CUENTA DE COBRO\RIESGOS\[MAPA INSTITUCIONAL DE RIESGOS CGID 21102022.xlsx]Datos'!#REF!)</xm:f>
            <x14:dxf>
              <fill>
                <patternFill>
                  <bgColor rgb="FFFFC000"/>
                </patternFill>
              </fill>
            </x14:dxf>
          </x14:cfRule>
          <x14:cfRule type="expression" priority="15" id="{8526766F-871C-4BF9-B245-93AA8DBB9552}">
            <xm:f>OR(AD21='\KAREN\CUENTA DE COBRO\RIESGOS\[MAPA INSTITUCIONAL DE RIESGOS CGID 21102022.xlsx]Datos'!#REF!,AD21='\KAREN\CUENTA DE COBRO\RIESGOS\[MAPA INSTITUCIONAL DE RIESGOS CGID 21102022.xlsx]Datos'!#REF!)</xm:f>
            <x14:dxf>
              <fill>
                <patternFill>
                  <bgColor rgb="FFFFFF00"/>
                </patternFill>
              </fill>
            </x14:dxf>
          </x14:cfRule>
          <x14:cfRule type="expression" priority="16" id="{BF7D8DA5-CBDF-4C9E-BCD6-63FA42BF7A48}">
            <xm:f>OR(AD21='\KAREN\CUENTA DE COBRO\RIESGOS\[MAPA INSTITUCIONAL DE RIESGOS CGID 21102022.xlsx]Datos'!#REF!,AD21='\KAREN\CUENTA DE COBRO\RIESGOS\[MAPA INSTITUCIONAL DE RIESGOS CGID 21102022.xlsx]Datos'!#REF!)</xm:f>
            <x14:dxf>
              <fill>
                <patternFill>
                  <bgColor rgb="FF92D050"/>
                </patternFill>
              </fill>
            </x14:dxf>
          </x14:cfRule>
          <xm:sqref>AD21</xm:sqref>
        </x14:conditionalFormatting>
        <x14:conditionalFormatting xmlns:xm="http://schemas.microsoft.com/office/excel/2006/main">
          <x14:cfRule type="expression" priority="5" id="{9AEB9D7E-7D47-40A3-A73D-2B8E75ECF795}">
            <xm:f>OR(S14='C:\Users\Usuario\Downloads\[MAPA DE RIESGOS INSTITUCIONALES FPS AMBIENTALES (1).xlsx]Datos'!#REF!,S14='C:\Users\Usuario\Downloads\[MAPA DE RIESGOS INSTITUCIONALES FPS AMBIENTALES (1).xlsx]Datos'!#REF!)</xm:f>
            <x14:dxf>
              <fill>
                <patternFill>
                  <bgColor rgb="FFFF0000"/>
                </patternFill>
              </fill>
            </x14:dxf>
          </x14:cfRule>
          <x14:cfRule type="expression" priority="6" id="{7CA413FA-CFF2-4DDB-BB90-3E1D1A39F126}">
            <xm:f>OR(S14='C:\Users\Usuario\Downloads\[MAPA DE RIESGOS INSTITUCIONALES FPS AMBIENTALES (1).xlsx]Datos'!#REF!,S14='C:\Users\Usuario\Downloads\[MAPA DE RIESGOS INSTITUCIONALES FPS AMBIENTALES (1).xlsx]Datos'!#REF!)</xm:f>
            <x14:dxf>
              <fill>
                <patternFill>
                  <bgColor rgb="FFFFC000"/>
                </patternFill>
              </fill>
            </x14:dxf>
          </x14:cfRule>
          <x14:cfRule type="expression" priority="7" id="{90237D01-AA06-4E7C-B08D-69EA5B99F206}">
            <xm:f>OR(S14='C:\Users\Usuario\Downloads\[MAPA DE RIESGOS INSTITUCIONALES FPS AMBIENTALES (1).xlsx]Datos'!#REF!,S14='C:\Users\Usuario\Downloads\[MAPA DE RIESGOS INSTITUCIONALES FPS AMBIENTALES (1).xlsx]Datos'!#REF!)</xm:f>
            <x14:dxf>
              <fill>
                <patternFill>
                  <bgColor rgb="FFFFFF00"/>
                </patternFill>
              </fill>
            </x14:dxf>
          </x14:cfRule>
          <x14:cfRule type="expression" priority="8" id="{6F8F3B35-3FFB-4AF7-A6E0-755AB26C4315}">
            <xm:f>OR(S14='C:\Users\Usuario\Downloads\[MAPA DE RIESGOS INSTITUCIONALES FPS AMBIENTALES (1).xlsx]Datos'!#REF!,S14='C:\Users\Usuario\Downloads\[MAPA DE RIESGOS INSTITUCIONALES FPS AMBIENTALES (1).xlsx]Datos'!#REF!)</xm:f>
            <x14:dxf>
              <fill>
                <patternFill>
                  <bgColor rgb="FF92D050"/>
                </patternFill>
              </fill>
            </x14:dxf>
          </x14:cfRule>
          <xm:sqref>S14</xm:sqref>
        </x14:conditionalFormatting>
        <x14:conditionalFormatting xmlns:xm="http://schemas.microsoft.com/office/excel/2006/main">
          <x14:cfRule type="expression" priority="1" id="{4265A971-93FF-409A-97E2-B803F11FE595}">
            <xm:f>OR(AD14='C:\Users\Usuario\Downloads\[MAPA DE RIESGOS INSTITUCIONALES FPS AMBIENTALES (1).xlsx]Datos'!#REF!,AD14='C:\Users\Usuario\Downloads\[MAPA DE RIESGOS INSTITUCIONALES FPS AMBIENTALES (1).xlsx]Datos'!#REF!)</xm:f>
            <x14:dxf>
              <fill>
                <patternFill>
                  <bgColor rgb="FFFF0000"/>
                </patternFill>
              </fill>
            </x14:dxf>
          </x14:cfRule>
          <x14:cfRule type="expression" priority="2" id="{D431DDEC-DCFA-478E-A279-32AFE3C35E7A}">
            <xm:f>OR(AD14='C:\Users\Usuario\Downloads\[MAPA DE RIESGOS INSTITUCIONALES FPS AMBIENTALES (1).xlsx]Datos'!#REF!,AD14='C:\Users\Usuario\Downloads\[MAPA DE RIESGOS INSTITUCIONALES FPS AMBIENTALES (1).xlsx]Datos'!#REF!)</xm:f>
            <x14:dxf>
              <fill>
                <patternFill>
                  <bgColor rgb="FFFFC000"/>
                </patternFill>
              </fill>
            </x14:dxf>
          </x14:cfRule>
          <x14:cfRule type="expression" priority="3" id="{D67DA599-EB1C-42E0-B12C-149BAC793510}">
            <xm:f>OR(AD14='C:\Users\Usuario\Downloads\[MAPA DE RIESGOS INSTITUCIONALES FPS AMBIENTALES (1).xlsx]Datos'!#REF!,AD14='C:\Users\Usuario\Downloads\[MAPA DE RIESGOS INSTITUCIONALES FPS AMBIENTALES (1).xlsx]Datos'!#REF!)</xm:f>
            <x14:dxf>
              <fill>
                <patternFill>
                  <bgColor rgb="FFFFFF00"/>
                </patternFill>
              </fill>
            </x14:dxf>
          </x14:cfRule>
          <x14:cfRule type="expression" priority="4" id="{57E53480-258B-4921-A50C-6B8FF83A42F4}">
            <xm:f>OR(AD14='C:\Users\Usuario\Downloads\[MAPA DE RIESGOS INSTITUCIONALES FPS AMBIENTALES (1).xlsx]Datos'!#REF!,AD14='C:\Users\Usuario\Downloads\[MAPA DE RIESGOS INSTITUCIONALES FPS AMBIENTALES (1).xlsx]Datos'!#REF!)</xm:f>
            <x14:dxf>
              <fill>
                <patternFill>
                  <bgColor rgb="FF92D050"/>
                </patternFill>
              </fill>
            </x14:dxf>
          </x14:cfRule>
          <xm:sqref>AD14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8"/>
  <sheetViews>
    <sheetView zoomScale="55" zoomScaleNormal="55" workbookViewId="0">
      <selection activeCell="G4" sqref="G4:G5"/>
    </sheetView>
  </sheetViews>
  <sheetFormatPr baseColWidth="10" defaultColWidth="14.42578125" defaultRowHeight="15" customHeight="1" x14ac:dyDescent="0.25"/>
  <cols>
    <col min="1" max="2" width="22.42578125" customWidth="1"/>
    <col min="3" max="3" width="43.140625" customWidth="1"/>
    <col min="4" max="5" width="23.5703125" customWidth="1"/>
    <col min="6" max="6" width="42.140625" customWidth="1"/>
    <col min="7" max="7" width="44.5703125" customWidth="1"/>
    <col min="8" max="8" width="26.5703125" customWidth="1"/>
    <col min="9" max="10" width="16.42578125" customWidth="1"/>
    <col min="11" max="11" width="20.5703125" customWidth="1"/>
    <col min="12" max="12" width="16.42578125" hidden="1" customWidth="1"/>
    <col min="13" max="13" width="17.28515625" hidden="1" customWidth="1"/>
    <col min="14" max="14" width="28.42578125" hidden="1" customWidth="1"/>
    <col min="15" max="27" width="10.7109375" customWidth="1"/>
  </cols>
  <sheetData>
    <row r="1" spans="1:14" ht="45" customHeight="1" x14ac:dyDescent="0.25">
      <c r="A1" s="122"/>
      <c r="B1" s="107"/>
      <c r="C1" s="122" t="s">
        <v>1</v>
      </c>
      <c r="D1" s="106"/>
      <c r="E1" s="106"/>
      <c r="F1" s="106"/>
      <c r="G1" s="106"/>
      <c r="H1" s="106"/>
      <c r="I1" s="2" t="s">
        <v>2</v>
      </c>
      <c r="J1" s="125" t="s">
        <v>145</v>
      </c>
      <c r="K1" s="126"/>
      <c r="L1" s="24"/>
      <c r="M1" s="2" t="s">
        <v>2</v>
      </c>
      <c r="N1" s="3"/>
    </row>
    <row r="2" spans="1:14" ht="62.25" customHeight="1" x14ac:dyDescent="0.25">
      <c r="A2" s="108"/>
      <c r="B2" s="110"/>
      <c r="C2" s="108"/>
      <c r="D2" s="109"/>
      <c r="E2" s="109"/>
      <c r="F2" s="109"/>
      <c r="G2" s="109"/>
      <c r="H2" s="109"/>
      <c r="I2" s="2" t="s">
        <v>3</v>
      </c>
      <c r="J2" s="123">
        <v>44855</v>
      </c>
      <c r="K2" s="124"/>
      <c r="L2" s="25"/>
      <c r="M2" s="2" t="s">
        <v>3</v>
      </c>
      <c r="N2" s="3"/>
    </row>
    <row r="3" spans="1:14" ht="1.5" customHeight="1" x14ac:dyDescent="0.25">
      <c r="A3" s="23"/>
      <c r="B3" s="23"/>
      <c r="C3" s="23"/>
      <c r="D3" s="23"/>
      <c r="E3" s="23"/>
      <c r="F3" s="23"/>
      <c r="G3" s="23"/>
      <c r="H3" s="23"/>
      <c r="I3" s="23"/>
      <c r="J3" s="23"/>
      <c r="K3" s="23"/>
      <c r="L3" s="23"/>
      <c r="M3" s="22"/>
      <c r="N3" s="22"/>
    </row>
    <row r="4" spans="1:14" ht="60" customHeight="1" x14ac:dyDescent="0.25">
      <c r="A4" s="121" t="s">
        <v>7</v>
      </c>
      <c r="B4" s="121" t="s">
        <v>42</v>
      </c>
      <c r="C4" s="121" t="s">
        <v>43</v>
      </c>
      <c r="D4" s="121" t="s">
        <v>44</v>
      </c>
      <c r="E4" s="121" t="s">
        <v>45</v>
      </c>
      <c r="F4" s="121" t="s">
        <v>46</v>
      </c>
      <c r="G4" s="121" t="s">
        <v>47</v>
      </c>
      <c r="H4" s="121" t="s">
        <v>48</v>
      </c>
      <c r="I4" s="121" t="s">
        <v>49</v>
      </c>
      <c r="J4" s="121" t="s">
        <v>50</v>
      </c>
      <c r="K4" s="121" t="s">
        <v>52</v>
      </c>
      <c r="L4" s="102" t="s">
        <v>51</v>
      </c>
      <c r="M4" s="101"/>
      <c r="N4" s="127" t="s">
        <v>22</v>
      </c>
    </row>
    <row r="5" spans="1:14" ht="33.75" x14ac:dyDescent="0.25">
      <c r="A5" s="98"/>
      <c r="B5" s="98"/>
      <c r="C5" s="98"/>
      <c r="D5" s="98"/>
      <c r="E5" s="98"/>
      <c r="F5" s="98"/>
      <c r="G5" s="98"/>
      <c r="H5" s="98"/>
      <c r="I5" s="98"/>
      <c r="J5" s="128"/>
      <c r="K5" s="98"/>
      <c r="L5" s="18" t="s">
        <v>36</v>
      </c>
      <c r="M5" s="18" t="s">
        <v>37</v>
      </c>
      <c r="N5" s="98"/>
    </row>
    <row r="6" spans="1:14" ht="71.25" customHeight="1" x14ac:dyDescent="0.25">
      <c r="A6" s="26">
        <v>1</v>
      </c>
      <c r="B6" s="27" t="s">
        <v>59</v>
      </c>
      <c r="C6" s="27" t="s">
        <v>58</v>
      </c>
      <c r="D6" s="26" t="s">
        <v>83</v>
      </c>
      <c r="E6" s="27" t="s">
        <v>139</v>
      </c>
      <c r="F6" s="27" t="s">
        <v>65</v>
      </c>
      <c r="G6" s="27" t="s">
        <v>55</v>
      </c>
      <c r="H6" s="26" t="s">
        <v>53</v>
      </c>
      <c r="I6" s="28">
        <v>44593</v>
      </c>
      <c r="J6" s="28">
        <v>44926</v>
      </c>
      <c r="K6" s="27" t="s">
        <v>54</v>
      </c>
      <c r="L6" s="22"/>
      <c r="M6" s="22"/>
      <c r="N6" s="22"/>
    </row>
    <row r="7" spans="1:14" ht="60" x14ac:dyDescent="0.25">
      <c r="A7" s="26">
        <v>2</v>
      </c>
      <c r="B7" s="27" t="s">
        <v>61</v>
      </c>
      <c r="C7" s="29" t="s">
        <v>57</v>
      </c>
      <c r="D7" s="26" t="s">
        <v>83</v>
      </c>
      <c r="E7" s="27" t="s">
        <v>139</v>
      </c>
      <c r="F7" s="27" t="s">
        <v>56</v>
      </c>
      <c r="G7" s="26" t="s">
        <v>60</v>
      </c>
      <c r="H7" s="26" t="s">
        <v>53</v>
      </c>
      <c r="I7" s="28">
        <v>44593</v>
      </c>
      <c r="J7" s="28">
        <v>44926</v>
      </c>
      <c r="K7" s="27" t="s">
        <v>54</v>
      </c>
      <c r="L7" s="22"/>
      <c r="M7" s="22"/>
      <c r="N7" s="22"/>
    </row>
    <row r="8" spans="1:14" ht="81" customHeight="1" x14ac:dyDescent="0.25">
      <c r="A8" s="26">
        <v>3</v>
      </c>
      <c r="B8" s="27" t="s">
        <v>64</v>
      </c>
      <c r="C8" s="27" t="s">
        <v>63</v>
      </c>
      <c r="D8" s="26" t="s">
        <v>83</v>
      </c>
      <c r="E8" s="27" t="s">
        <v>139</v>
      </c>
      <c r="F8" s="27" t="s">
        <v>62</v>
      </c>
      <c r="G8" s="27" t="s">
        <v>66</v>
      </c>
      <c r="H8" s="27" t="s">
        <v>59</v>
      </c>
      <c r="I8" s="28">
        <v>44593</v>
      </c>
      <c r="J8" s="28">
        <v>44926</v>
      </c>
      <c r="K8" s="27" t="s">
        <v>54</v>
      </c>
      <c r="L8" s="22"/>
      <c r="M8" s="22"/>
      <c r="N8" s="22"/>
    </row>
    <row r="9" spans="1:14" ht="105" x14ac:dyDescent="0.25">
      <c r="A9" s="26">
        <v>4</v>
      </c>
      <c r="B9" s="27" t="s">
        <v>71</v>
      </c>
      <c r="C9" s="27" t="s">
        <v>67</v>
      </c>
      <c r="D9" s="26" t="s">
        <v>83</v>
      </c>
      <c r="E9" s="27" t="s">
        <v>139</v>
      </c>
      <c r="F9" s="27" t="s">
        <v>68</v>
      </c>
      <c r="G9" s="27" t="s">
        <v>70</v>
      </c>
      <c r="H9" s="27" t="s">
        <v>69</v>
      </c>
      <c r="I9" s="28">
        <v>44593</v>
      </c>
      <c r="J9" s="28">
        <v>44926</v>
      </c>
      <c r="K9" s="27" t="s">
        <v>54</v>
      </c>
      <c r="L9" s="22"/>
      <c r="M9" s="22"/>
      <c r="N9" s="22"/>
    </row>
    <row r="10" spans="1:14" s="30" customFormat="1" ht="60" x14ac:dyDescent="0.25">
      <c r="A10" s="27">
        <v>5</v>
      </c>
      <c r="B10" s="27" t="s">
        <v>73</v>
      </c>
      <c r="C10" s="27" t="s">
        <v>72</v>
      </c>
      <c r="D10" s="26" t="s">
        <v>83</v>
      </c>
      <c r="E10" s="27" t="s">
        <v>139</v>
      </c>
      <c r="F10" s="27" t="s">
        <v>74</v>
      </c>
      <c r="G10" s="27" t="s">
        <v>75</v>
      </c>
      <c r="H10" s="27" t="s">
        <v>73</v>
      </c>
      <c r="I10" s="28">
        <v>44593</v>
      </c>
      <c r="J10" s="28">
        <v>44926</v>
      </c>
      <c r="K10" s="27" t="s">
        <v>54</v>
      </c>
      <c r="L10" s="27"/>
      <c r="M10" s="27"/>
      <c r="N10" s="27"/>
    </row>
    <row r="11" spans="1:14" s="30" customFormat="1" ht="75" x14ac:dyDescent="0.25">
      <c r="A11" s="27">
        <v>6</v>
      </c>
      <c r="B11" s="27" t="s">
        <v>53</v>
      </c>
      <c r="C11" s="27" t="s">
        <v>76</v>
      </c>
      <c r="D11" s="26" t="s">
        <v>83</v>
      </c>
      <c r="E11" s="27" t="s">
        <v>139</v>
      </c>
      <c r="F11" s="27" t="s">
        <v>77</v>
      </c>
      <c r="G11" s="27" t="s">
        <v>78</v>
      </c>
      <c r="H11" s="27" t="s">
        <v>53</v>
      </c>
      <c r="I11" s="28">
        <v>44593</v>
      </c>
      <c r="J11" s="28">
        <v>44926</v>
      </c>
      <c r="K11" s="27" t="s">
        <v>54</v>
      </c>
      <c r="L11" s="27"/>
      <c r="M11" s="27"/>
      <c r="N11" s="27"/>
    </row>
    <row r="12" spans="1:14" s="30" customFormat="1" ht="90" x14ac:dyDescent="0.25">
      <c r="A12" s="27">
        <v>7</v>
      </c>
      <c r="B12" s="27" t="s">
        <v>71</v>
      </c>
      <c r="C12" s="27" t="s">
        <v>79</v>
      </c>
      <c r="D12" s="26" t="s">
        <v>83</v>
      </c>
      <c r="E12" s="27" t="s">
        <v>139</v>
      </c>
      <c r="F12" s="27" t="s">
        <v>80</v>
      </c>
      <c r="G12" s="27" t="s">
        <v>81</v>
      </c>
      <c r="H12" s="27" t="s">
        <v>71</v>
      </c>
      <c r="I12" s="28">
        <v>44593</v>
      </c>
      <c r="J12" s="28">
        <v>44926</v>
      </c>
      <c r="K12" s="27" t="s">
        <v>82</v>
      </c>
      <c r="L12" s="27"/>
      <c r="M12" s="27"/>
      <c r="N12" s="27"/>
    </row>
    <row r="13" spans="1:14" s="30" customFormat="1" ht="57" x14ac:dyDescent="0.25">
      <c r="A13" s="31">
        <v>8</v>
      </c>
      <c r="B13" s="32" t="s">
        <v>84</v>
      </c>
      <c r="C13" s="32" t="s">
        <v>85</v>
      </c>
      <c r="D13" s="31" t="s">
        <v>83</v>
      </c>
      <c r="E13" s="32" t="s">
        <v>86</v>
      </c>
      <c r="F13" s="33" t="s">
        <v>87</v>
      </c>
      <c r="G13" s="32" t="s">
        <v>88</v>
      </c>
      <c r="H13" s="33" t="s">
        <v>89</v>
      </c>
      <c r="I13" s="34">
        <v>44593</v>
      </c>
      <c r="J13" s="35">
        <v>44895</v>
      </c>
      <c r="K13" s="31" t="s">
        <v>90</v>
      </c>
      <c r="L13" s="27"/>
      <c r="M13" s="27"/>
      <c r="N13" s="27"/>
    </row>
    <row r="14" spans="1:14" s="30" customFormat="1" ht="57" x14ac:dyDescent="0.25">
      <c r="A14" s="31">
        <v>9</v>
      </c>
      <c r="B14" s="32" t="s">
        <v>84</v>
      </c>
      <c r="C14" s="32" t="s">
        <v>85</v>
      </c>
      <c r="D14" s="31" t="s">
        <v>83</v>
      </c>
      <c r="E14" s="32" t="s">
        <v>86</v>
      </c>
      <c r="F14" s="33" t="s">
        <v>91</v>
      </c>
      <c r="G14" s="32" t="s">
        <v>92</v>
      </c>
      <c r="H14" s="33" t="s">
        <v>89</v>
      </c>
      <c r="I14" s="34">
        <v>44593</v>
      </c>
      <c r="J14" s="35">
        <v>44895</v>
      </c>
      <c r="K14" s="31" t="s">
        <v>90</v>
      </c>
      <c r="L14" s="27"/>
      <c r="M14" s="27"/>
      <c r="N14" s="27"/>
    </row>
    <row r="15" spans="1:14" s="30" customFormat="1" ht="45" x14ac:dyDescent="0.25">
      <c r="A15" s="31">
        <v>10</v>
      </c>
      <c r="B15" s="32" t="s">
        <v>84</v>
      </c>
      <c r="C15" s="32" t="s">
        <v>85</v>
      </c>
      <c r="D15" s="31" t="s">
        <v>83</v>
      </c>
      <c r="E15" s="32" t="s">
        <v>86</v>
      </c>
      <c r="F15" s="33" t="s">
        <v>93</v>
      </c>
      <c r="G15" s="32" t="s">
        <v>94</v>
      </c>
      <c r="H15" s="33" t="s">
        <v>95</v>
      </c>
      <c r="I15" s="36">
        <v>44562</v>
      </c>
      <c r="J15" s="35">
        <v>44926</v>
      </c>
      <c r="K15" s="31" t="s">
        <v>90</v>
      </c>
      <c r="L15" s="27"/>
      <c r="M15" s="27"/>
      <c r="N15" s="27"/>
    </row>
    <row r="16" spans="1:14" s="30" customFormat="1" ht="57" x14ac:dyDescent="0.25">
      <c r="A16" s="31">
        <v>11</v>
      </c>
      <c r="B16" s="32" t="s">
        <v>84</v>
      </c>
      <c r="C16" s="32" t="s">
        <v>85</v>
      </c>
      <c r="D16" s="31" t="s">
        <v>83</v>
      </c>
      <c r="E16" s="32" t="s">
        <v>86</v>
      </c>
      <c r="F16" s="33" t="s">
        <v>96</v>
      </c>
      <c r="G16" s="32" t="s">
        <v>97</v>
      </c>
      <c r="H16" s="33" t="s">
        <v>98</v>
      </c>
      <c r="I16" s="36">
        <v>44593</v>
      </c>
      <c r="J16" s="35">
        <v>44910</v>
      </c>
      <c r="K16" s="31" t="s">
        <v>90</v>
      </c>
      <c r="L16" s="27"/>
      <c r="M16" s="27"/>
      <c r="N16" s="27"/>
    </row>
    <row r="17" spans="1:14" s="30" customFormat="1" ht="115.5" x14ac:dyDescent="0.25">
      <c r="A17" s="31">
        <v>12</v>
      </c>
      <c r="B17" s="32" t="s">
        <v>84</v>
      </c>
      <c r="C17" s="37" t="s">
        <v>99</v>
      </c>
      <c r="D17" s="31" t="s">
        <v>83</v>
      </c>
      <c r="E17" s="32" t="s">
        <v>86</v>
      </c>
      <c r="F17" s="32" t="s">
        <v>100</v>
      </c>
      <c r="G17" s="32" t="s">
        <v>101</v>
      </c>
      <c r="H17" s="38" t="s">
        <v>102</v>
      </c>
      <c r="I17" s="39">
        <v>44413</v>
      </c>
      <c r="J17" s="39">
        <v>44483</v>
      </c>
      <c r="K17" s="32" t="s">
        <v>103</v>
      </c>
      <c r="L17" s="27"/>
      <c r="M17" s="27"/>
      <c r="N17" s="27"/>
    </row>
    <row r="18" spans="1:14" s="30" customFormat="1" ht="115.5" x14ac:dyDescent="0.25">
      <c r="A18" s="31">
        <v>13</v>
      </c>
      <c r="B18" s="32" t="s">
        <v>84</v>
      </c>
      <c r="C18" s="37" t="s">
        <v>99</v>
      </c>
      <c r="D18" s="31" t="s">
        <v>83</v>
      </c>
      <c r="E18" s="32" t="s">
        <v>86</v>
      </c>
      <c r="F18" s="40" t="s">
        <v>104</v>
      </c>
      <c r="G18" s="32" t="s">
        <v>105</v>
      </c>
      <c r="H18" s="38" t="s">
        <v>106</v>
      </c>
      <c r="I18" s="34">
        <v>44593</v>
      </c>
      <c r="J18" s="35">
        <v>44895</v>
      </c>
      <c r="K18" s="31" t="s">
        <v>90</v>
      </c>
      <c r="L18" s="27"/>
      <c r="M18" s="27"/>
      <c r="N18" s="27"/>
    </row>
    <row r="19" spans="1:14" s="30" customFormat="1" ht="115.5" x14ac:dyDescent="0.25">
      <c r="A19" s="31">
        <v>14</v>
      </c>
      <c r="B19" s="32" t="s">
        <v>84</v>
      </c>
      <c r="C19" s="37" t="s">
        <v>99</v>
      </c>
      <c r="D19" s="31" t="s">
        <v>83</v>
      </c>
      <c r="E19" s="32" t="s">
        <v>86</v>
      </c>
      <c r="F19" s="40" t="s">
        <v>107</v>
      </c>
      <c r="G19" s="32" t="s">
        <v>108</v>
      </c>
      <c r="H19" s="38" t="s">
        <v>106</v>
      </c>
      <c r="I19" s="34">
        <v>44593</v>
      </c>
      <c r="J19" s="35">
        <v>44895</v>
      </c>
      <c r="K19" s="31" t="s">
        <v>90</v>
      </c>
      <c r="L19" s="27"/>
      <c r="M19" s="27"/>
      <c r="N19" s="27"/>
    </row>
    <row r="20" spans="1:14" s="30" customFormat="1" ht="115.5" x14ac:dyDescent="0.25">
      <c r="A20" s="31">
        <v>15</v>
      </c>
      <c r="B20" s="32" t="s">
        <v>84</v>
      </c>
      <c r="C20" s="37" t="s">
        <v>99</v>
      </c>
      <c r="D20" s="31" t="s">
        <v>83</v>
      </c>
      <c r="E20" s="32" t="s">
        <v>86</v>
      </c>
      <c r="F20" s="41" t="s">
        <v>109</v>
      </c>
      <c r="G20" s="32" t="s">
        <v>110</v>
      </c>
      <c r="H20" s="38" t="s">
        <v>102</v>
      </c>
      <c r="I20" s="39">
        <v>44413</v>
      </c>
      <c r="J20" s="39">
        <v>44925</v>
      </c>
      <c r="K20" s="32" t="s">
        <v>103</v>
      </c>
      <c r="L20" s="27"/>
      <c r="M20" s="27"/>
      <c r="N20" s="27"/>
    </row>
    <row r="21" spans="1:14" s="30" customFormat="1" ht="115.5" x14ac:dyDescent="0.25">
      <c r="A21" s="31">
        <v>16</v>
      </c>
      <c r="B21" s="32" t="s">
        <v>84</v>
      </c>
      <c r="C21" s="37" t="s">
        <v>99</v>
      </c>
      <c r="D21" s="31" t="s">
        <v>83</v>
      </c>
      <c r="E21" s="32" t="s">
        <v>86</v>
      </c>
      <c r="F21" s="41" t="s">
        <v>111</v>
      </c>
      <c r="G21" s="32" t="s">
        <v>112</v>
      </c>
      <c r="H21" s="38" t="s">
        <v>102</v>
      </c>
      <c r="I21" s="39">
        <v>44413</v>
      </c>
      <c r="J21" s="39">
        <v>44925</v>
      </c>
      <c r="K21" s="31" t="s">
        <v>90</v>
      </c>
      <c r="L21" s="27"/>
      <c r="M21" s="27"/>
      <c r="N21" s="27"/>
    </row>
    <row r="22" spans="1:14" s="30" customFormat="1" ht="57" x14ac:dyDescent="0.25">
      <c r="A22" s="31">
        <v>17</v>
      </c>
      <c r="B22" s="32" t="s">
        <v>84</v>
      </c>
      <c r="C22" s="42" t="s">
        <v>113</v>
      </c>
      <c r="D22" s="31" t="s">
        <v>83</v>
      </c>
      <c r="E22" s="32" t="s">
        <v>86</v>
      </c>
      <c r="F22" s="33" t="s">
        <v>114</v>
      </c>
      <c r="G22" s="32" t="s">
        <v>115</v>
      </c>
      <c r="H22" s="38" t="s">
        <v>106</v>
      </c>
      <c r="I22" s="34">
        <v>44593</v>
      </c>
      <c r="J22" s="35">
        <v>44895</v>
      </c>
      <c r="K22" s="31" t="s">
        <v>90</v>
      </c>
      <c r="L22" s="27"/>
      <c r="M22" s="27"/>
      <c r="N22" s="27"/>
    </row>
    <row r="23" spans="1:14" s="30" customFormat="1" ht="49.5" x14ac:dyDescent="0.25">
      <c r="A23" s="31">
        <v>18</v>
      </c>
      <c r="B23" s="32" t="s">
        <v>84</v>
      </c>
      <c r="C23" s="42" t="s">
        <v>113</v>
      </c>
      <c r="D23" s="31" t="s">
        <v>83</v>
      </c>
      <c r="E23" s="32" t="s">
        <v>86</v>
      </c>
      <c r="F23" s="43" t="s">
        <v>116</v>
      </c>
      <c r="G23" s="32" t="s">
        <v>117</v>
      </c>
      <c r="H23" s="38" t="s">
        <v>102</v>
      </c>
      <c r="I23" s="34">
        <v>44593</v>
      </c>
      <c r="J23" s="35">
        <v>44895</v>
      </c>
      <c r="K23" s="31" t="s">
        <v>90</v>
      </c>
      <c r="L23" s="27"/>
      <c r="M23" s="27"/>
      <c r="N23" s="27"/>
    </row>
    <row r="24" spans="1:14" s="30" customFormat="1" ht="57" x14ac:dyDescent="0.25">
      <c r="A24" s="31">
        <v>19</v>
      </c>
      <c r="B24" s="32" t="s">
        <v>84</v>
      </c>
      <c r="C24" s="42" t="s">
        <v>113</v>
      </c>
      <c r="D24" s="31" t="s">
        <v>83</v>
      </c>
      <c r="E24" s="32" t="s">
        <v>86</v>
      </c>
      <c r="F24" s="33" t="s">
        <v>118</v>
      </c>
      <c r="G24" s="32" t="s">
        <v>119</v>
      </c>
      <c r="H24" s="38" t="s">
        <v>120</v>
      </c>
      <c r="I24" s="36">
        <v>44562</v>
      </c>
      <c r="J24" s="35">
        <v>44895</v>
      </c>
      <c r="K24" s="31" t="s">
        <v>90</v>
      </c>
      <c r="L24" s="27"/>
      <c r="M24" s="27"/>
      <c r="N24" s="27"/>
    </row>
    <row r="25" spans="1:14" s="30" customFormat="1" ht="57" x14ac:dyDescent="0.25">
      <c r="A25" s="31">
        <v>20</v>
      </c>
      <c r="B25" s="32" t="s">
        <v>84</v>
      </c>
      <c r="C25" s="42" t="s">
        <v>113</v>
      </c>
      <c r="D25" s="31" t="s">
        <v>83</v>
      </c>
      <c r="E25" s="32" t="s">
        <v>86</v>
      </c>
      <c r="F25" s="33" t="s">
        <v>121</v>
      </c>
      <c r="G25" s="32" t="s">
        <v>122</v>
      </c>
      <c r="H25" s="38" t="s">
        <v>102</v>
      </c>
      <c r="I25" s="34">
        <v>44593</v>
      </c>
      <c r="J25" s="35">
        <v>44895</v>
      </c>
      <c r="K25" s="31" t="s">
        <v>90</v>
      </c>
      <c r="L25" s="27"/>
      <c r="M25" s="27"/>
      <c r="N25" s="27"/>
    </row>
    <row r="26" spans="1:14" s="30" customFormat="1" ht="57" x14ac:dyDescent="0.25">
      <c r="A26" s="31">
        <v>21</v>
      </c>
      <c r="B26" s="32" t="s">
        <v>84</v>
      </c>
      <c r="C26" s="42" t="s">
        <v>113</v>
      </c>
      <c r="D26" s="31" t="s">
        <v>83</v>
      </c>
      <c r="E26" s="32" t="s">
        <v>86</v>
      </c>
      <c r="F26" s="33" t="s">
        <v>123</v>
      </c>
      <c r="G26" s="32" t="s">
        <v>124</v>
      </c>
      <c r="H26" s="38" t="s">
        <v>102</v>
      </c>
      <c r="I26" s="36">
        <v>44562</v>
      </c>
      <c r="J26" s="35">
        <v>44895</v>
      </c>
      <c r="K26" s="31" t="s">
        <v>90</v>
      </c>
      <c r="L26" s="27"/>
      <c r="M26" s="27"/>
      <c r="N26" s="27"/>
    </row>
    <row r="27" spans="1:14" s="30" customFormat="1" ht="57" x14ac:dyDescent="0.25">
      <c r="A27" s="31">
        <v>22</v>
      </c>
      <c r="B27" s="32" t="s">
        <v>84</v>
      </c>
      <c r="C27" s="42" t="s">
        <v>113</v>
      </c>
      <c r="D27" s="31" t="s">
        <v>83</v>
      </c>
      <c r="E27" s="32" t="s">
        <v>86</v>
      </c>
      <c r="F27" s="33" t="s">
        <v>125</v>
      </c>
      <c r="G27" s="32" t="s">
        <v>126</v>
      </c>
      <c r="H27" s="38" t="s">
        <v>102</v>
      </c>
      <c r="I27" s="34">
        <v>44593</v>
      </c>
      <c r="J27" s="35">
        <v>44895</v>
      </c>
      <c r="K27" s="31" t="s">
        <v>90</v>
      </c>
      <c r="L27" s="27"/>
      <c r="M27" s="27"/>
      <c r="N27" s="27"/>
    </row>
    <row r="28" spans="1:14" s="30" customFormat="1" ht="57" x14ac:dyDescent="0.25">
      <c r="A28" s="31">
        <v>23</v>
      </c>
      <c r="B28" s="32" t="s">
        <v>84</v>
      </c>
      <c r="C28" s="42" t="s">
        <v>113</v>
      </c>
      <c r="D28" s="31" t="s">
        <v>83</v>
      </c>
      <c r="E28" s="32" t="s">
        <v>86</v>
      </c>
      <c r="F28" s="33" t="s">
        <v>127</v>
      </c>
      <c r="G28" s="32" t="s">
        <v>128</v>
      </c>
      <c r="H28" s="38" t="s">
        <v>102</v>
      </c>
      <c r="I28" s="34">
        <v>44593</v>
      </c>
      <c r="J28" s="35">
        <v>44910</v>
      </c>
      <c r="K28" s="31" t="s">
        <v>90</v>
      </c>
      <c r="L28" s="27"/>
      <c r="M28" s="27"/>
      <c r="N28" s="27"/>
    </row>
    <row r="29" spans="1:14" s="30" customFormat="1" ht="228" x14ac:dyDescent="0.25">
      <c r="A29" s="31">
        <v>24</v>
      </c>
      <c r="B29" s="46" t="s">
        <v>138</v>
      </c>
      <c r="C29" s="46" t="s">
        <v>129</v>
      </c>
      <c r="D29" s="31" t="s">
        <v>83</v>
      </c>
      <c r="E29" s="46" t="s">
        <v>140</v>
      </c>
      <c r="F29" s="46" t="s">
        <v>141</v>
      </c>
      <c r="G29" s="46" t="s">
        <v>130</v>
      </c>
      <c r="H29" s="46" t="s">
        <v>131</v>
      </c>
      <c r="I29" s="44" t="s">
        <v>142</v>
      </c>
      <c r="J29" s="46" t="s">
        <v>132</v>
      </c>
      <c r="K29" s="45" t="s">
        <v>143</v>
      </c>
      <c r="L29" s="27"/>
      <c r="M29" s="27"/>
      <c r="N29" s="27"/>
    </row>
    <row r="30" spans="1:14" s="30" customFormat="1" ht="71.25" x14ac:dyDescent="0.25">
      <c r="A30" s="31">
        <v>25</v>
      </c>
      <c r="B30" s="46" t="s">
        <v>71</v>
      </c>
      <c r="C30" s="46" t="s">
        <v>133</v>
      </c>
      <c r="D30" s="31" t="s">
        <v>83</v>
      </c>
      <c r="E30" s="46" t="s">
        <v>140</v>
      </c>
      <c r="F30" s="46" t="s">
        <v>134</v>
      </c>
      <c r="G30" s="46" t="s">
        <v>135</v>
      </c>
      <c r="H30" s="46" t="s">
        <v>136</v>
      </c>
      <c r="I30" s="45" t="s">
        <v>137</v>
      </c>
      <c r="J30" s="44" t="s">
        <v>132</v>
      </c>
      <c r="K30" s="45" t="s">
        <v>144</v>
      </c>
      <c r="L30" s="27"/>
      <c r="M30" s="27"/>
      <c r="N30" s="27"/>
    </row>
    <row r="31" spans="1:14" s="30" customFormat="1" x14ac:dyDescent="0.25">
      <c r="A31" s="27"/>
      <c r="B31" s="27"/>
      <c r="C31" s="27"/>
      <c r="D31" s="26"/>
      <c r="E31" s="27"/>
      <c r="F31" s="27"/>
      <c r="G31" s="27"/>
      <c r="H31" s="27"/>
      <c r="I31" s="28"/>
      <c r="J31" s="28"/>
      <c r="K31" s="27"/>
      <c r="L31" s="27"/>
      <c r="M31" s="27"/>
      <c r="N31" s="27"/>
    </row>
    <row r="32" spans="1:14" s="30" customFormat="1" x14ac:dyDescent="0.25">
      <c r="A32" s="27"/>
      <c r="B32" s="27"/>
      <c r="C32" s="27"/>
      <c r="D32" s="26"/>
      <c r="E32" s="27"/>
      <c r="F32" s="27"/>
      <c r="G32" s="27"/>
      <c r="H32" s="27"/>
      <c r="I32" s="28"/>
      <c r="J32" s="28"/>
      <c r="K32" s="27"/>
      <c r="L32" s="27"/>
      <c r="M32" s="27"/>
      <c r="N32" s="27"/>
    </row>
    <row r="33" spans="1:14" s="30" customFormat="1" x14ac:dyDescent="0.25">
      <c r="A33" s="27"/>
      <c r="B33" s="27"/>
      <c r="C33" s="27"/>
      <c r="D33" s="26"/>
      <c r="E33" s="27"/>
      <c r="F33" s="27"/>
      <c r="G33" s="27"/>
      <c r="H33" s="27"/>
      <c r="I33" s="28"/>
      <c r="J33" s="28"/>
      <c r="K33" s="27"/>
      <c r="L33" s="27"/>
      <c r="M33" s="27"/>
      <c r="N33" s="27"/>
    </row>
    <row r="34" spans="1:14" s="30" customFormat="1" x14ac:dyDescent="0.25">
      <c r="A34" s="27"/>
      <c r="B34" s="27"/>
      <c r="C34" s="27"/>
      <c r="D34" s="26"/>
      <c r="E34" s="27"/>
      <c r="F34" s="27"/>
      <c r="G34" s="27"/>
      <c r="H34" s="27"/>
      <c r="I34" s="28"/>
      <c r="J34" s="28"/>
      <c r="K34" s="27"/>
      <c r="L34" s="27"/>
      <c r="M34" s="27"/>
      <c r="N34" s="27"/>
    </row>
    <row r="35" spans="1:14" s="30" customFormat="1" x14ac:dyDescent="0.25">
      <c r="A35" s="27"/>
      <c r="B35" s="27"/>
      <c r="C35" s="27"/>
      <c r="D35" s="26"/>
      <c r="E35" s="27"/>
      <c r="F35" s="27"/>
      <c r="G35" s="27"/>
      <c r="H35" s="27"/>
      <c r="I35" s="28"/>
      <c r="J35" s="28"/>
      <c r="K35" s="27"/>
      <c r="L35" s="27"/>
      <c r="M35" s="27"/>
      <c r="N35" s="27"/>
    </row>
    <row r="36" spans="1:14" s="30" customFormat="1" x14ac:dyDescent="0.25">
      <c r="A36" s="27"/>
      <c r="B36" s="27"/>
      <c r="C36" s="27"/>
      <c r="D36" s="26"/>
      <c r="E36" s="27"/>
      <c r="F36" s="27"/>
      <c r="G36" s="27"/>
      <c r="H36" s="27"/>
      <c r="I36" s="28"/>
      <c r="J36" s="28"/>
      <c r="K36" s="27"/>
      <c r="L36" s="27"/>
      <c r="M36" s="27"/>
      <c r="N36" s="27"/>
    </row>
    <row r="37" spans="1:14" s="30" customFormat="1" x14ac:dyDescent="0.25">
      <c r="A37" s="27"/>
      <c r="B37" s="27"/>
      <c r="C37" s="27"/>
      <c r="D37" s="26"/>
      <c r="E37" s="27"/>
      <c r="F37" s="27"/>
      <c r="G37" s="27"/>
      <c r="H37" s="27"/>
      <c r="I37" s="28"/>
      <c r="J37" s="28"/>
      <c r="K37" s="27"/>
      <c r="L37" s="27"/>
      <c r="M37" s="27"/>
      <c r="N37" s="27"/>
    </row>
    <row r="38" spans="1:14" s="30" customFormat="1" x14ac:dyDescent="0.25">
      <c r="A38" s="27"/>
      <c r="B38" s="27"/>
      <c r="C38" s="27"/>
      <c r="D38" s="26"/>
      <c r="E38" s="27"/>
      <c r="F38" s="27"/>
      <c r="G38" s="27"/>
      <c r="H38" s="27"/>
      <c r="I38" s="28"/>
      <c r="J38" s="28"/>
      <c r="K38" s="27"/>
      <c r="L38" s="27"/>
      <c r="M38" s="27"/>
      <c r="N38" s="27"/>
    </row>
    <row r="39" spans="1:14" s="30" customFormat="1" x14ac:dyDescent="0.25">
      <c r="A39" s="27"/>
      <c r="B39" s="27"/>
      <c r="C39" s="27"/>
      <c r="D39" s="26"/>
      <c r="E39" s="27"/>
      <c r="F39" s="27"/>
      <c r="G39" s="27"/>
      <c r="H39" s="27"/>
      <c r="I39" s="28"/>
      <c r="J39" s="28"/>
      <c r="K39" s="27"/>
      <c r="L39" s="27"/>
      <c r="M39" s="27"/>
      <c r="N39" s="27"/>
    </row>
    <row r="40" spans="1:14" s="30" customFormat="1" x14ac:dyDescent="0.25">
      <c r="A40" s="27"/>
      <c r="B40" s="27"/>
      <c r="C40" s="27"/>
      <c r="D40" s="26"/>
      <c r="E40" s="27"/>
      <c r="F40" s="27"/>
      <c r="G40" s="27"/>
      <c r="H40" s="27"/>
      <c r="I40" s="28"/>
      <c r="J40" s="28"/>
      <c r="K40" s="27"/>
      <c r="L40" s="27"/>
      <c r="M40" s="27"/>
      <c r="N40" s="27"/>
    </row>
    <row r="41" spans="1:14" s="30" customFormat="1" x14ac:dyDescent="0.25">
      <c r="A41" s="27"/>
      <c r="B41" s="27"/>
      <c r="C41" s="27"/>
      <c r="D41" s="26"/>
      <c r="E41" s="27"/>
      <c r="F41" s="27"/>
      <c r="G41" s="27"/>
      <c r="H41" s="27"/>
      <c r="I41" s="28"/>
      <c r="J41" s="28"/>
      <c r="K41" s="27"/>
      <c r="L41" s="27"/>
      <c r="M41" s="27"/>
      <c r="N41" s="27"/>
    </row>
    <row r="42" spans="1:14" s="30" customFormat="1" x14ac:dyDescent="0.25">
      <c r="A42" s="27"/>
      <c r="B42" s="27"/>
      <c r="C42" s="27"/>
      <c r="D42" s="26"/>
      <c r="E42" s="27"/>
      <c r="F42" s="27"/>
      <c r="G42" s="27"/>
      <c r="H42" s="27"/>
      <c r="I42" s="28"/>
      <c r="J42" s="28"/>
      <c r="K42" s="27"/>
      <c r="L42" s="27"/>
      <c r="M42" s="27"/>
      <c r="N42" s="27"/>
    </row>
    <row r="43" spans="1:14" s="30" customFormat="1" x14ac:dyDescent="0.25">
      <c r="A43" s="27"/>
      <c r="B43" s="27"/>
      <c r="C43" s="27"/>
      <c r="D43" s="26"/>
      <c r="E43" s="27"/>
      <c r="F43" s="27"/>
      <c r="G43" s="27"/>
      <c r="H43" s="27"/>
      <c r="I43" s="28"/>
      <c r="J43" s="28"/>
      <c r="K43" s="27"/>
      <c r="L43" s="27"/>
      <c r="M43" s="27"/>
      <c r="N43" s="27"/>
    </row>
    <row r="44" spans="1:14" s="30" customFormat="1" x14ac:dyDescent="0.25">
      <c r="A44" s="27"/>
      <c r="B44" s="27"/>
      <c r="C44" s="27"/>
      <c r="D44" s="26"/>
      <c r="E44" s="27"/>
      <c r="F44" s="27"/>
      <c r="G44" s="27"/>
      <c r="H44" s="27"/>
      <c r="I44" s="28"/>
      <c r="J44" s="28"/>
      <c r="K44" s="27"/>
      <c r="L44" s="27"/>
      <c r="M44" s="27"/>
      <c r="N44" s="27"/>
    </row>
    <row r="45" spans="1:14" s="30" customFormat="1" x14ac:dyDescent="0.25">
      <c r="A45" s="27"/>
      <c r="B45" s="27"/>
      <c r="C45" s="27"/>
      <c r="D45" s="26"/>
      <c r="E45" s="27"/>
      <c r="F45" s="27"/>
      <c r="G45" s="27"/>
      <c r="H45" s="27"/>
      <c r="I45" s="28"/>
      <c r="J45" s="28"/>
      <c r="K45" s="27"/>
      <c r="L45" s="27"/>
      <c r="M45" s="27"/>
      <c r="N45" s="27"/>
    </row>
    <row r="46" spans="1:14" s="30" customFormat="1" x14ac:dyDescent="0.25">
      <c r="A46" s="27"/>
      <c r="B46" s="27"/>
      <c r="C46" s="27"/>
      <c r="D46" s="26"/>
      <c r="E46" s="27"/>
      <c r="F46" s="27"/>
      <c r="G46" s="27"/>
      <c r="H46" s="27"/>
      <c r="I46" s="28"/>
      <c r="J46" s="28"/>
      <c r="K46" s="27"/>
      <c r="L46" s="27"/>
      <c r="M46" s="27"/>
      <c r="N46" s="27"/>
    </row>
    <row r="47" spans="1:14" s="30" customFormat="1" x14ac:dyDescent="0.25">
      <c r="A47" s="27"/>
      <c r="B47" s="27"/>
      <c r="C47" s="27"/>
      <c r="D47" s="26"/>
      <c r="E47" s="27"/>
      <c r="F47" s="27"/>
      <c r="G47" s="27"/>
      <c r="H47" s="27"/>
      <c r="I47" s="28"/>
      <c r="J47" s="28"/>
      <c r="K47" s="27"/>
      <c r="L47" s="27"/>
      <c r="M47" s="27"/>
      <c r="N47" s="27"/>
    </row>
    <row r="48" spans="1:14" s="30" customFormat="1" x14ac:dyDescent="0.25">
      <c r="A48" s="27"/>
      <c r="B48" s="27"/>
      <c r="C48" s="27"/>
      <c r="D48" s="26"/>
      <c r="E48" s="27"/>
      <c r="F48" s="27"/>
      <c r="G48" s="27"/>
      <c r="H48" s="27"/>
      <c r="I48" s="28"/>
      <c r="J48" s="28"/>
      <c r="K48" s="27"/>
      <c r="L48" s="27"/>
      <c r="M48" s="27"/>
      <c r="N48" s="27"/>
    </row>
    <row r="49" spans="1:14" s="30" customFormat="1" x14ac:dyDescent="0.25">
      <c r="A49" s="27"/>
      <c r="B49" s="27"/>
      <c r="C49" s="27"/>
      <c r="D49" s="26"/>
      <c r="E49" s="27"/>
      <c r="F49" s="27"/>
      <c r="G49" s="27"/>
      <c r="H49" s="27"/>
      <c r="I49" s="28"/>
      <c r="J49" s="28"/>
      <c r="K49" s="27"/>
      <c r="L49" s="27"/>
      <c r="M49" s="27"/>
      <c r="N49" s="27"/>
    </row>
    <row r="50" spans="1:14" s="30" customFormat="1" x14ac:dyDescent="0.25">
      <c r="A50" s="27"/>
      <c r="B50" s="27"/>
      <c r="C50" s="27"/>
      <c r="D50" s="26"/>
      <c r="E50" s="27"/>
      <c r="F50" s="27"/>
      <c r="G50" s="27"/>
      <c r="H50" s="27"/>
      <c r="I50" s="28"/>
      <c r="J50" s="28"/>
      <c r="K50" s="27"/>
      <c r="L50" s="27"/>
      <c r="M50" s="27"/>
      <c r="N50" s="27"/>
    </row>
    <row r="51" spans="1:14" s="30" customFormat="1" x14ac:dyDescent="0.25">
      <c r="A51" s="27"/>
      <c r="B51" s="27"/>
      <c r="C51" s="27"/>
      <c r="D51" s="27"/>
      <c r="E51" s="27"/>
      <c r="F51" s="27"/>
      <c r="G51" s="27"/>
      <c r="H51" s="27"/>
      <c r="I51" s="27"/>
      <c r="J51" s="27"/>
      <c r="K51" s="27"/>
      <c r="L51" s="27"/>
      <c r="M51" s="27"/>
      <c r="N51" s="27"/>
    </row>
    <row r="52" spans="1:14" s="30" customFormat="1" x14ac:dyDescent="0.25">
      <c r="A52" s="27"/>
      <c r="B52" s="27"/>
      <c r="C52" s="27"/>
      <c r="D52" s="27"/>
      <c r="E52" s="27"/>
      <c r="F52" s="27"/>
      <c r="G52" s="27"/>
      <c r="H52" s="27"/>
      <c r="I52" s="27"/>
      <c r="J52" s="27"/>
      <c r="K52" s="27"/>
      <c r="L52" s="27"/>
      <c r="M52" s="27"/>
      <c r="N52" s="27"/>
    </row>
    <row r="53" spans="1:14" s="30" customFormat="1" x14ac:dyDescent="0.25">
      <c r="A53" s="27"/>
      <c r="B53" s="27"/>
      <c r="C53" s="27"/>
      <c r="D53" s="27"/>
      <c r="E53" s="27"/>
      <c r="F53" s="27"/>
      <c r="G53" s="27"/>
      <c r="H53" s="27"/>
      <c r="I53" s="27"/>
      <c r="J53" s="27"/>
      <c r="K53" s="27"/>
      <c r="L53" s="27"/>
      <c r="M53" s="27"/>
      <c r="N53" s="27"/>
    </row>
    <row r="54" spans="1:14" s="30" customFormat="1" x14ac:dyDescent="0.25">
      <c r="A54" s="27"/>
      <c r="B54" s="27"/>
      <c r="C54" s="27"/>
      <c r="D54" s="27"/>
      <c r="E54" s="27"/>
      <c r="F54" s="27"/>
      <c r="G54" s="27"/>
      <c r="H54" s="27"/>
      <c r="I54" s="27"/>
      <c r="J54" s="27"/>
      <c r="K54" s="27"/>
      <c r="L54" s="27"/>
      <c r="M54" s="27"/>
      <c r="N54" s="27"/>
    </row>
    <row r="55" spans="1:14" s="30" customFormat="1" x14ac:dyDescent="0.25">
      <c r="A55" s="27"/>
      <c r="B55" s="27"/>
      <c r="C55" s="27"/>
      <c r="D55" s="27"/>
      <c r="E55" s="27"/>
      <c r="F55" s="27"/>
      <c r="G55" s="27"/>
      <c r="H55" s="27"/>
      <c r="I55" s="27"/>
      <c r="J55" s="27"/>
      <c r="K55" s="27"/>
      <c r="L55" s="27"/>
      <c r="M55" s="27"/>
      <c r="N55" s="27"/>
    </row>
    <row r="56" spans="1:14" s="30" customFormat="1" x14ac:dyDescent="0.25">
      <c r="A56" s="27"/>
      <c r="B56" s="27"/>
      <c r="C56" s="27"/>
      <c r="D56" s="27"/>
      <c r="E56" s="27"/>
      <c r="F56" s="27"/>
      <c r="G56" s="27"/>
      <c r="H56" s="27"/>
      <c r="I56" s="27"/>
      <c r="J56" s="27"/>
      <c r="K56" s="27"/>
      <c r="L56" s="27"/>
      <c r="M56" s="27"/>
      <c r="N56" s="27"/>
    </row>
    <row r="57" spans="1:14" s="30" customFormat="1" x14ac:dyDescent="0.25">
      <c r="A57" s="27"/>
      <c r="B57" s="27"/>
      <c r="C57" s="27"/>
      <c r="D57" s="27"/>
      <c r="E57" s="27"/>
      <c r="F57" s="27"/>
      <c r="G57" s="27"/>
      <c r="H57" s="27"/>
      <c r="I57" s="27"/>
      <c r="J57" s="27"/>
      <c r="K57" s="27"/>
      <c r="L57" s="27"/>
      <c r="M57" s="27"/>
      <c r="N57" s="27"/>
    </row>
    <row r="58" spans="1:14" s="30" customFormat="1" x14ac:dyDescent="0.25">
      <c r="A58" s="27"/>
      <c r="B58" s="27"/>
      <c r="C58" s="27"/>
      <c r="D58" s="27"/>
      <c r="E58" s="27"/>
      <c r="F58" s="27"/>
      <c r="G58" s="27"/>
      <c r="H58" s="27"/>
      <c r="I58" s="27"/>
      <c r="J58" s="27"/>
      <c r="K58" s="27"/>
      <c r="L58" s="27"/>
      <c r="M58" s="27"/>
      <c r="N58" s="27"/>
    </row>
    <row r="59" spans="1:14" s="30" customFormat="1" ht="15.75" customHeight="1" x14ac:dyDescent="0.25">
      <c r="A59" s="27"/>
      <c r="B59" s="27"/>
      <c r="C59" s="27"/>
      <c r="D59" s="27"/>
      <c r="E59" s="27"/>
      <c r="F59" s="27"/>
      <c r="G59" s="27"/>
      <c r="H59" s="27"/>
      <c r="I59" s="27"/>
      <c r="J59" s="27"/>
      <c r="K59" s="27"/>
      <c r="L59" s="27"/>
      <c r="M59" s="27"/>
      <c r="N59" s="27"/>
    </row>
    <row r="60" spans="1:14" s="30" customFormat="1" ht="15.75" customHeight="1" x14ac:dyDescent="0.25">
      <c r="A60" s="27"/>
      <c r="B60" s="27"/>
      <c r="C60" s="27"/>
      <c r="D60" s="27"/>
      <c r="E60" s="27"/>
      <c r="F60" s="27"/>
      <c r="G60" s="27"/>
      <c r="H60" s="27"/>
      <c r="I60" s="27"/>
      <c r="J60" s="27"/>
      <c r="K60" s="27"/>
      <c r="L60" s="27"/>
      <c r="M60" s="27"/>
      <c r="N60" s="27"/>
    </row>
    <row r="61" spans="1:14" s="30" customFormat="1" ht="15.75" customHeight="1" x14ac:dyDescent="0.25">
      <c r="A61" s="27"/>
      <c r="B61" s="27"/>
      <c r="C61" s="27"/>
      <c r="D61" s="27"/>
      <c r="E61" s="27"/>
      <c r="F61" s="27"/>
      <c r="G61" s="27"/>
      <c r="H61" s="27"/>
      <c r="I61" s="27"/>
      <c r="J61" s="27"/>
      <c r="K61" s="27"/>
      <c r="L61" s="27"/>
      <c r="M61" s="27"/>
      <c r="N61" s="27"/>
    </row>
    <row r="62" spans="1:14" s="30" customFormat="1" ht="15.75" customHeight="1" x14ac:dyDescent="0.25">
      <c r="A62" s="27"/>
      <c r="B62" s="27"/>
      <c r="C62" s="27"/>
      <c r="D62" s="27"/>
      <c r="E62" s="27"/>
      <c r="F62" s="27"/>
      <c r="G62" s="27"/>
      <c r="H62" s="27"/>
      <c r="I62" s="27"/>
      <c r="J62" s="27"/>
      <c r="K62" s="27"/>
      <c r="L62" s="27"/>
      <c r="M62" s="27"/>
      <c r="N62" s="27"/>
    </row>
    <row r="63" spans="1:14" s="30" customFormat="1" ht="15.75" customHeight="1" x14ac:dyDescent="0.25">
      <c r="A63" s="27"/>
      <c r="B63" s="27"/>
      <c r="C63" s="27"/>
      <c r="D63" s="27"/>
      <c r="E63" s="27"/>
      <c r="F63" s="27"/>
      <c r="G63" s="27"/>
      <c r="H63" s="27"/>
      <c r="I63" s="27"/>
      <c r="J63" s="27"/>
      <c r="K63" s="27"/>
      <c r="L63" s="27"/>
      <c r="M63" s="27"/>
      <c r="N63" s="27"/>
    </row>
    <row r="64" spans="1:14" s="30" customFormat="1" ht="15.75" customHeight="1" x14ac:dyDescent="0.25">
      <c r="A64" s="27"/>
      <c r="B64" s="27"/>
      <c r="C64" s="27"/>
      <c r="D64" s="27"/>
      <c r="E64" s="27"/>
      <c r="F64" s="27"/>
      <c r="G64" s="27"/>
      <c r="H64" s="27"/>
      <c r="I64" s="27"/>
      <c r="J64" s="27"/>
      <c r="K64" s="27"/>
      <c r="L64" s="27"/>
      <c r="M64" s="27"/>
      <c r="N64" s="27"/>
    </row>
    <row r="65" spans="1:14" s="30" customFormat="1" ht="15.75" customHeight="1" x14ac:dyDescent="0.25">
      <c r="A65" s="27"/>
      <c r="B65" s="27"/>
      <c r="C65" s="27"/>
      <c r="D65" s="27"/>
      <c r="E65" s="27"/>
      <c r="F65" s="27"/>
      <c r="G65" s="27"/>
      <c r="H65" s="27"/>
      <c r="I65" s="27"/>
      <c r="J65" s="27"/>
      <c r="K65" s="27"/>
      <c r="L65" s="27"/>
      <c r="M65" s="27"/>
      <c r="N65" s="27"/>
    </row>
    <row r="66" spans="1:14" s="30" customFormat="1" ht="15.75" customHeight="1" x14ac:dyDescent="0.25">
      <c r="A66" s="27"/>
      <c r="B66" s="27"/>
      <c r="C66" s="27"/>
      <c r="D66" s="27"/>
      <c r="E66" s="27"/>
      <c r="F66" s="27"/>
      <c r="G66" s="27"/>
      <c r="H66" s="27"/>
      <c r="I66" s="27"/>
      <c r="J66" s="27"/>
      <c r="K66" s="27"/>
      <c r="L66" s="27"/>
      <c r="M66" s="27"/>
      <c r="N66" s="27"/>
    </row>
    <row r="67" spans="1:14" s="30" customFormat="1" ht="15.75" customHeight="1" x14ac:dyDescent="0.25">
      <c r="A67" s="27"/>
      <c r="B67" s="27"/>
      <c r="C67" s="27"/>
      <c r="D67" s="27"/>
      <c r="E67" s="27"/>
      <c r="F67" s="27"/>
      <c r="G67" s="27"/>
      <c r="H67" s="27"/>
      <c r="I67" s="27"/>
      <c r="J67" s="27"/>
      <c r="K67" s="27"/>
      <c r="L67" s="27"/>
      <c r="M67" s="27"/>
      <c r="N67" s="27"/>
    </row>
    <row r="68" spans="1:14" s="30" customFormat="1" ht="15.75" customHeight="1" x14ac:dyDescent="0.25">
      <c r="A68" s="27"/>
      <c r="B68" s="27"/>
      <c r="C68" s="27"/>
      <c r="D68" s="27"/>
      <c r="E68" s="27"/>
      <c r="F68" s="27"/>
      <c r="G68" s="27"/>
      <c r="H68" s="27"/>
      <c r="I68" s="27"/>
      <c r="J68" s="27"/>
      <c r="K68" s="27"/>
      <c r="L68" s="27"/>
      <c r="M68" s="27"/>
      <c r="N68" s="27"/>
    </row>
    <row r="69" spans="1:14" s="30" customFormat="1" ht="15.75" customHeight="1" x14ac:dyDescent="0.25">
      <c r="A69" s="27"/>
      <c r="B69" s="27"/>
      <c r="C69" s="27"/>
      <c r="D69" s="27"/>
      <c r="E69" s="27"/>
      <c r="F69" s="27"/>
      <c r="G69" s="27"/>
      <c r="H69" s="27"/>
      <c r="I69" s="27"/>
      <c r="J69" s="27"/>
      <c r="K69" s="27"/>
      <c r="L69" s="27"/>
      <c r="M69" s="27"/>
      <c r="N69" s="27"/>
    </row>
    <row r="70" spans="1:14" s="30" customFormat="1" ht="15.75" customHeight="1" x14ac:dyDescent="0.25">
      <c r="A70" s="27"/>
      <c r="B70" s="27"/>
      <c r="C70" s="27"/>
      <c r="D70" s="27"/>
      <c r="E70" s="27"/>
      <c r="F70" s="27"/>
      <c r="G70" s="27"/>
      <c r="H70" s="27"/>
      <c r="I70" s="27"/>
      <c r="J70" s="27"/>
      <c r="K70" s="27"/>
      <c r="L70" s="27"/>
      <c r="M70" s="27"/>
      <c r="N70" s="27"/>
    </row>
    <row r="71" spans="1:14" s="30" customFormat="1" ht="15.75" customHeight="1" x14ac:dyDescent="0.25">
      <c r="A71" s="27"/>
      <c r="B71" s="27"/>
      <c r="C71" s="27"/>
      <c r="D71" s="27"/>
      <c r="E71" s="27"/>
      <c r="F71" s="27"/>
      <c r="G71" s="27"/>
      <c r="H71" s="27"/>
      <c r="I71" s="27"/>
      <c r="J71" s="27"/>
      <c r="K71" s="27"/>
      <c r="L71" s="27"/>
      <c r="M71" s="27"/>
      <c r="N71" s="27"/>
    </row>
    <row r="72" spans="1:14" s="30" customFormat="1" ht="15.75" customHeight="1" x14ac:dyDescent="0.25">
      <c r="A72" s="27"/>
      <c r="B72" s="27"/>
      <c r="C72" s="27"/>
      <c r="D72" s="27"/>
      <c r="E72" s="27"/>
      <c r="F72" s="27"/>
      <c r="G72" s="27"/>
      <c r="H72" s="27"/>
      <c r="I72" s="27"/>
      <c r="J72" s="27"/>
      <c r="K72" s="27"/>
      <c r="L72" s="27"/>
      <c r="M72" s="27"/>
      <c r="N72" s="27"/>
    </row>
    <row r="73" spans="1:14" s="30" customFormat="1" ht="15.75" customHeight="1" x14ac:dyDescent="0.25">
      <c r="A73" s="27"/>
      <c r="B73" s="27"/>
      <c r="C73" s="27"/>
      <c r="D73" s="27"/>
      <c r="E73" s="27"/>
      <c r="F73" s="27"/>
      <c r="G73" s="27"/>
      <c r="H73" s="27"/>
      <c r="I73" s="27"/>
      <c r="J73" s="27"/>
      <c r="K73" s="27"/>
      <c r="L73" s="27"/>
      <c r="M73" s="27"/>
      <c r="N73" s="27"/>
    </row>
    <row r="74" spans="1:14" s="30" customFormat="1" ht="15.75" customHeight="1" x14ac:dyDescent="0.25"/>
    <row r="75" spans="1:14" ht="15.75" customHeight="1" x14ac:dyDescent="0.25"/>
    <row r="76" spans="1:14" ht="15.75" customHeight="1" x14ac:dyDescent="0.25"/>
    <row r="77" spans="1:14" ht="15.75" customHeight="1" x14ac:dyDescent="0.25"/>
    <row r="78" spans="1:14" ht="15.75" customHeight="1" x14ac:dyDescent="0.25"/>
    <row r="79" spans="1:14" ht="15.75" customHeight="1" x14ac:dyDescent="0.25"/>
    <row r="80" spans="1:14"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sheetData>
  <mergeCells count="17">
    <mergeCell ref="K4:K5"/>
    <mergeCell ref="L4:M4"/>
    <mergeCell ref="J2:K2"/>
    <mergeCell ref="J1:K1"/>
    <mergeCell ref="N4:N5"/>
    <mergeCell ref="J4:J5"/>
    <mergeCell ref="I4:I5"/>
    <mergeCell ref="A1:B2"/>
    <mergeCell ref="C1:H2"/>
    <mergeCell ref="A4:A5"/>
    <mergeCell ref="B4:B5"/>
    <mergeCell ref="C4:C5"/>
    <mergeCell ref="D4:D5"/>
    <mergeCell ref="E4:E5"/>
    <mergeCell ref="H4:H5"/>
    <mergeCell ref="F4:F5"/>
    <mergeCell ref="G4:G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vt:lpstr>
      <vt:lpstr>Oportunidades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2022-09-12T18:03:39Z</dcterms:created>
  <dcterms:modified xsi:type="dcterms:W3CDTF">2022-10-21T21:15:02Z</dcterms:modified>
</cp:coreProperties>
</file>